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ankova\ЭКОПСИ\Внутряк\Исследование HR-метрик\2025-2026\"/>
    </mc:Choice>
  </mc:AlternateContent>
  <xr:revisionPtr revIDLastSave="0" documentId="13_ncr:1_{F2934D82-A010-4179-9CF5-A937102019CC}" xr6:coauthVersionLast="47" xr6:coauthVersionMax="47" xr10:uidLastSave="{00000000-0000-0000-0000-000000000000}"/>
  <workbookProtection workbookAlgorithmName="SHA-512" workbookHashValue="t8QSRl2P4fX6KTETTYEBelP2xzqXB95/dEy6zmGmyTFdVbbDv9B3osB9uT2Exu17G/IW95O5j5aKvg/xncxYnA==" workbookSaltValue="ug8HDGtP3SHmzqcfpx1RGQ==" workbookSpinCount="100000" lockStructure="1"/>
  <bookViews>
    <workbookView showHorizontalScroll="0" showVerticalScroll="0" xWindow="-110" yWindow="-110" windowWidth="19420" windowHeight="10420" xr2:uid="{00000000-000D-0000-FFFF-FFFF00000000}"/>
  </bookViews>
  <sheets>
    <sheet name="Чек-лист" sheetId="4" r:id="rId1"/>
    <sheet name="Рыночные значения" sheetId="2" state="hidden" r:id="rId2"/>
  </sheets>
  <definedNames>
    <definedName name="_xlnm._FilterDatabase" localSheetId="0" hidden="1">'Чек-лист'!$C$6:$D$7</definedName>
    <definedName name="_xlnm.Print_Area" localSheetId="0">'Чек-лист'!$A$3:$K$22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4" l="1"/>
  <c r="I17" i="4"/>
  <c r="I16" i="4"/>
  <c r="I15" i="4"/>
  <c r="I14" i="4"/>
  <c r="I13" i="4"/>
  <c r="I12" i="4"/>
  <c r="J19" i="4"/>
  <c r="E18" i="4"/>
  <c r="J18" i="4" s="1"/>
  <c r="E17" i="4"/>
  <c r="J17" i="4" s="1"/>
  <c r="E16" i="4"/>
  <c r="J16" i="4" s="1"/>
  <c r="E15" i="4"/>
  <c r="J15" i="4" s="1"/>
  <c r="E14" i="4"/>
  <c r="J14" i="4" s="1"/>
  <c r="E13" i="4"/>
  <c r="E12" i="4"/>
  <c r="J12" i="4" s="1"/>
  <c r="E11" i="4"/>
  <c r="I11" i="4" s="1"/>
  <c r="J13" i="4" l="1"/>
  <c r="J11" i="4"/>
</calcChain>
</file>

<file path=xl/sharedStrings.xml><?xml version="1.0" encoding="utf-8"?>
<sst xmlns="http://schemas.openxmlformats.org/spreadsheetml/2006/main" count="57" uniqueCount="42">
  <si>
    <t>№</t>
  </si>
  <si>
    <t>Название метрики</t>
  </si>
  <si>
    <t>Формула расчета</t>
  </si>
  <si>
    <t>Рыночное значение</t>
  </si>
  <si>
    <t xml:space="preserve">Ваше значение </t>
  </si>
  <si>
    <t>ФОТ компании / Выручка компании x 100%</t>
  </si>
  <si>
    <t>HR-бюджет (за вычетом ФОТ) / выручка компании x 100%</t>
  </si>
  <si>
    <t>Количество всех увольнений за год / ССЧ персонала компании х 100%</t>
  </si>
  <si>
    <t>Количество сотрудников компании, посетивших обучение / ССЧ персонала компании х 100%</t>
  </si>
  <si>
    <t>Численность кадрового резерва / ССЧ персонала компании x 100%</t>
  </si>
  <si>
    <t>Метрика</t>
  </si>
  <si>
    <t>медиана</t>
  </si>
  <si>
    <t>От 500 до 2000 сотрудников</t>
  </si>
  <si>
    <t>До 500 сотрудников</t>
  </si>
  <si>
    <t>Более 2000 сотрудников</t>
  </si>
  <si>
    <t>Про комплексную диагностику и повышение эффективности HR-службы можно более подробно прочитать по ссылке ниже, а также позвонить нам по телефону +7 926 173-79-05 и обсудить проект по повышению эффективности HR-службы.</t>
  </si>
  <si>
    <t>Выберите численность персонала Вашей компании</t>
  </si>
  <si>
    <t>Доля общего ФОТ в выручке компании (%)</t>
  </si>
  <si>
    <t>Доля HR-бюджета в выручке компании (%)</t>
  </si>
  <si>
    <t>Охват персонала обучением (%)</t>
  </si>
  <si>
    <t>Текучесть персонала (%)</t>
  </si>
  <si>
    <t>Количество сотрудников компании на 1 HR (чел.)</t>
  </si>
  <si>
    <t>Среднее кол-во вакансий, закрытых 1 внутренним рекрутером за год (ед.)</t>
  </si>
  <si>
    <t>SelfSCAN - экспресс-аудит вашей HR-службы с экспертными рекомендациями</t>
  </si>
  <si>
    <t>Всероссийское исследование HR-МЕТР</t>
  </si>
  <si>
    <t>Доля сотрудников, состоящих в управленческом резерве, в общей численности персонала (%)</t>
  </si>
  <si>
    <t>Доля вакансий, закрытых внутренними кандидатами (%)</t>
  </si>
  <si>
    <t>Количество внутренних переводов за год / Сумма внутренних переводов и принятых сотрудников за год х 100%</t>
  </si>
  <si>
    <t xml:space="preserve">
Мы собрали ключевые показатели эффективности HR-служб компаний среднего и крупного бизнеса:</t>
  </si>
  <si>
    <t>Про комплексную диагностику и варианты повышения эффективности HR-службы можно более подробно узнать, перейдя по ссылке или отсканировав QR-код:</t>
  </si>
  <si>
    <t>Всероссийское бенчмаркинговое исследование «HR-метр», более подробно можно узнать, перейдя по ссылке или отсканировав QR-код:</t>
  </si>
  <si>
    <r>
      <rPr>
        <b/>
        <sz val="10"/>
        <color theme="1"/>
        <rFont val="Golos Text"/>
        <family val="2"/>
        <charset val="204"/>
      </rPr>
      <t xml:space="preserve">
Диагностика HR-службы по модели </t>
    </r>
    <r>
      <rPr>
        <b/>
        <sz val="10"/>
        <color rgb="FFFF474A"/>
        <rFont val="Golos Text"/>
        <family val="2"/>
        <charset val="204"/>
      </rPr>
      <t>SCAN</t>
    </r>
    <r>
      <rPr>
        <b/>
        <sz val="10"/>
        <color theme="1"/>
        <rFont val="Golos Text"/>
        <family val="2"/>
        <charset val="204"/>
      </rPr>
      <t>, разработанной ЭКОПСИ</t>
    </r>
    <r>
      <rPr>
        <sz val="10"/>
        <color theme="1"/>
        <rFont val="Golos Text"/>
        <family val="2"/>
        <charset val="204"/>
      </rPr>
      <t xml:space="preserve">, позволяет в сжатые сроки найти скрытый потенциал для повышения эффективности и сбалансированности HR-подразделения.
</t>
    </r>
    <r>
      <rPr>
        <sz val="10"/>
        <color theme="1"/>
        <rFont val="Golos Text"/>
        <family val="2"/>
        <charset val="204"/>
      </rPr>
      <t xml:space="preserve">
</t>
    </r>
  </si>
  <si>
    <t>Диагностика HR-службы по модели SCAN</t>
  </si>
  <si>
    <t>Результаты исследования помогут вашей компании актуализировать
HR-стратегию с учётом трендов и фокусов внимания конкурентов,
найти возможности для перераспределения ресурсов и оптимизации
затрат на персонал и оценить эффективность структуры и численности
HR-службы</t>
  </si>
  <si>
    <t xml:space="preserve">
Сделайте первый шаг на пути к
созданию эффективной HR-службы!</t>
  </si>
  <si>
    <r>
      <t>Рекомендация</t>
    </r>
    <r>
      <rPr>
        <b/>
        <vertAlign val="superscript"/>
        <sz val="10"/>
        <color theme="0"/>
        <rFont val="Golos Text"/>
        <family val="2"/>
        <charset val="204"/>
      </rPr>
      <t>1</t>
    </r>
  </si>
  <si>
    <r>
      <t>ССЧ</t>
    </r>
    <r>
      <rPr>
        <vertAlign val="superscript"/>
        <sz val="10"/>
        <color theme="1"/>
        <rFont val="Golos Text"/>
        <family val="2"/>
        <charset val="204"/>
      </rPr>
      <t>2</t>
    </r>
    <r>
      <rPr>
        <sz val="10"/>
        <color theme="1"/>
        <rFont val="Golos Text"/>
        <family val="2"/>
        <charset val="204"/>
      </rPr>
      <t xml:space="preserve"> персонала компании / ССЧ HR-специалистов</t>
    </r>
  </si>
  <si>
    <r>
      <t>Суммарное количество закрытых вакансий внутренними рекрутерами / FTE</t>
    </r>
    <r>
      <rPr>
        <vertAlign val="superscript"/>
        <sz val="10"/>
        <color theme="1"/>
        <rFont val="Golos Text"/>
        <family val="2"/>
        <charset val="204"/>
      </rPr>
      <t>3</t>
    </r>
    <r>
      <rPr>
        <sz val="10"/>
        <color theme="1"/>
        <rFont val="Golos Text"/>
        <family val="2"/>
        <charset val="204"/>
      </rPr>
      <t xml:space="preserve"> внутренних рекрутеров</t>
    </r>
  </si>
  <si>
    <r>
      <rPr>
        <vertAlign val="superscript"/>
        <sz val="8"/>
        <color theme="0" tint="-0.499984740745262"/>
        <rFont val="Golos"/>
        <charset val="204"/>
      </rPr>
      <t>2</t>
    </r>
    <r>
      <rPr>
        <sz val="8"/>
        <color theme="0" tint="-0.499984740745262"/>
        <rFont val="Golos"/>
        <charset val="204"/>
      </rPr>
      <t>Среднесписочная численность (ССЧ) рассчитывается как сумма списочной численности за каждый календарный день месяца (включая выходные и праздники), деленная на количество календарных дней в месяце. ССЧ за год рассчитывается как сумма среднемесячной численности работников за все месяцы отчетного года, деленная на 12.</t>
    </r>
  </si>
  <si>
    <r>
      <rPr>
        <vertAlign val="superscript"/>
        <sz val="8"/>
        <color theme="0" tint="-0.499984740745262"/>
        <rFont val="Open Sans"/>
        <family val="2"/>
      </rPr>
      <t>3</t>
    </r>
    <r>
      <rPr>
        <sz val="8"/>
        <color theme="0" tint="-0.499984740745262"/>
        <rFont val="Open Sans"/>
        <family val="2"/>
      </rPr>
      <t>FTE рассчитывается как отношение всех отработанных часов к норме часов на одну полную ставку. Если сотрудник совмещает несколько процессов, его FTE распределяется между ними пропорционально затраченному времени (например, человек на полной ставке, уделяющий 70% времени подбору и 30% адаптации, даст 0.7 FTE и 0.3 FTE оответственно)</t>
    </r>
    <r>
      <rPr>
        <sz val="8"/>
        <color theme="0" tint="-0.499984740745262"/>
        <rFont val="Golos Text"/>
        <family val="2"/>
        <charset val="204"/>
      </rPr>
      <t>.</t>
    </r>
  </si>
  <si>
    <r>
      <rPr>
        <vertAlign val="superscript"/>
        <sz val="8"/>
        <color theme="0" tint="-0.499984740745262"/>
        <rFont val="Golos"/>
        <charset val="204"/>
      </rPr>
      <t>1</t>
    </r>
    <r>
      <rPr>
        <sz val="8"/>
        <color theme="0" tint="-0.499984740745262"/>
        <rFont val="Golos"/>
        <charset val="204"/>
      </rPr>
      <t>Рекомендации основаны на сравнении введенного вами значения метрик с рыночным бенчмарком за 2025 год по данным исследования "HR-метр 2026".</t>
    </r>
  </si>
  <si>
    <r>
      <t xml:space="preserve">
</t>
    </r>
    <r>
      <rPr>
        <b/>
        <sz val="10"/>
        <color theme="1"/>
        <rFont val="Golos Text"/>
        <family val="2"/>
        <charset val="204"/>
      </rPr>
      <t>Как работать с чек-листом selfSCAN?</t>
    </r>
    <r>
      <rPr>
        <sz val="10"/>
        <color theme="1"/>
        <rFont val="Golos Text"/>
        <family val="2"/>
        <charset val="204"/>
      </rPr>
      <t xml:space="preserve">
1. Выберите численность персонала компании с помощью выпадающего списка.
2. Выберите метрику, по которой хотите проверить HR-среду своей компании.
3. Введите значение по своей компании в соответствующую ячейку столбца "Ваше значение".
4. Ознакомьтесь с рекомендациями экспертов ЭКОПСИ.
</t>
    </r>
    <r>
      <rPr>
        <b/>
        <sz val="10"/>
        <color theme="1"/>
        <rFont val="Golos Text"/>
        <family val="2"/>
        <charset val="204"/>
      </rPr>
      <t>Что значит цвет ячейки?</t>
    </r>
    <r>
      <rPr>
        <sz val="10"/>
        <color theme="1"/>
        <rFont val="Golos Text"/>
        <family val="2"/>
        <charset val="204"/>
      </rPr>
      <t xml:space="preserve">
Зеленый цвет: Нет отклонений</t>
    </r>
    <r>
      <rPr>
        <vertAlign val="superscript"/>
        <sz val="10"/>
        <color theme="1"/>
        <rFont val="Golos Text"/>
        <family val="2"/>
        <charset val="204"/>
      </rPr>
      <t>1</t>
    </r>
    <r>
      <rPr>
        <sz val="10"/>
        <color theme="1"/>
        <rFont val="Golos Text"/>
        <family val="2"/>
        <charset val="204"/>
      </rPr>
      <t xml:space="preserve"> от рыночного значения, отклонение от рыночного значения составляет до ±10%
Желтый цвет: Отклонение от рыночного значения составляет от 10% до 30% 
Красный цвет: Отклонение от рыночного значения составляет более 30%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</si>
</sst>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Aptos Narrow"/>
      <family val="2"/>
      <charset val="204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Open Sans"/>
      <family val="2"/>
    </font>
    <font>
      <sz val="9"/>
      <color theme="1"/>
      <name val="Open Sans"/>
      <family val="2"/>
    </font>
    <font>
      <b/>
      <sz val="10"/>
      <color theme="0"/>
      <name val="Golos Text"/>
      <family val="2"/>
      <charset val="204"/>
    </font>
    <font>
      <sz val="10"/>
      <color theme="1"/>
      <name val="Golos Text"/>
      <family val="2"/>
      <charset val="204"/>
    </font>
    <font>
      <b/>
      <sz val="10"/>
      <color theme="1"/>
      <name val="Golos Text"/>
      <family val="2"/>
      <charset val="204"/>
    </font>
    <font>
      <b/>
      <sz val="10"/>
      <name val="Golos Text"/>
      <family val="2"/>
      <charset val="204"/>
    </font>
    <font>
      <b/>
      <sz val="9"/>
      <name val="Golos Text"/>
      <family val="2"/>
      <charset val="204"/>
    </font>
    <font>
      <sz val="9"/>
      <color theme="1"/>
      <name val="Golos Text"/>
      <family val="2"/>
      <charset val="204"/>
    </font>
    <font>
      <sz val="10"/>
      <color theme="0"/>
      <name val="Golos Text"/>
      <family val="2"/>
      <charset val="204"/>
    </font>
    <font>
      <sz val="11"/>
      <color theme="0"/>
      <name val="Aptos Narrow"/>
      <family val="2"/>
      <charset val="204"/>
      <scheme val="minor"/>
    </font>
    <font>
      <sz val="9"/>
      <color theme="0"/>
      <name val="Open Sans"/>
      <family val="2"/>
    </font>
    <font>
      <b/>
      <sz val="9"/>
      <color theme="0"/>
      <name val="Golos Text"/>
      <family val="2"/>
      <charset val="204"/>
    </font>
    <font>
      <sz val="10"/>
      <color theme="0"/>
      <name val="Open Sans"/>
      <family val="2"/>
    </font>
    <font>
      <sz val="9"/>
      <color theme="0"/>
      <name val="Open Sans"/>
      <family val="2"/>
      <charset val="204"/>
    </font>
    <font>
      <sz val="9"/>
      <color theme="0"/>
      <name val="Golos Text"/>
      <family val="2"/>
      <charset val="204"/>
    </font>
    <font>
      <sz val="11"/>
      <color theme="1"/>
      <name val="Aptos Narrow"/>
      <family val="2"/>
      <charset val="204"/>
      <scheme val="minor"/>
    </font>
    <font>
      <sz val="11"/>
      <color theme="1"/>
      <name val="Aptos"/>
      <family val="2"/>
    </font>
    <font>
      <sz val="8"/>
      <color theme="0" tint="-0.499984740745262"/>
      <name val="Open Sans"/>
      <family val="2"/>
    </font>
    <font>
      <vertAlign val="superscript"/>
      <sz val="8"/>
      <color theme="0" tint="-0.499984740745262"/>
      <name val="Open Sans"/>
      <family val="2"/>
    </font>
    <font>
      <vertAlign val="superscript"/>
      <sz val="10"/>
      <color theme="1"/>
      <name val="Golos Text"/>
      <family val="2"/>
      <charset val="204"/>
    </font>
    <font>
      <sz val="8"/>
      <color theme="0" tint="-0.499984740745262"/>
      <name val="Golos"/>
      <charset val="204"/>
    </font>
    <font>
      <vertAlign val="superscript"/>
      <sz val="8"/>
      <color theme="0" tint="-0.499984740745262"/>
      <name val="Golos"/>
      <charset val="204"/>
    </font>
    <font>
      <sz val="8"/>
      <color theme="0" tint="-0.499984740745262"/>
      <name val="Golos Text"/>
      <family val="2"/>
      <charset val="204"/>
    </font>
    <font>
      <b/>
      <u/>
      <sz val="10"/>
      <color theme="0"/>
      <name val="Golos Text"/>
      <family val="2"/>
      <charset val="204"/>
    </font>
    <font>
      <b/>
      <sz val="10"/>
      <color rgb="FFFF474A"/>
      <name val="Golos Text"/>
      <family val="2"/>
      <charset val="204"/>
    </font>
    <font>
      <sz val="10"/>
      <color theme="1"/>
      <name val="Golos Text"/>
      <family val="2"/>
      <charset val="204"/>
    </font>
    <font>
      <b/>
      <sz val="10"/>
      <name val="Golos Text"/>
      <family val="2"/>
      <charset val="204"/>
    </font>
    <font>
      <b/>
      <vertAlign val="superscript"/>
      <sz val="10"/>
      <color theme="0"/>
      <name val="Golos Text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BFFFF"/>
        <bgColor indexed="64"/>
      </patternFill>
    </fill>
    <fill>
      <patternFill patternType="solid">
        <fgColor rgb="FFF3EEE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474A"/>
        <bgColor indexed="64"/>
      </patternFill>
    </fill>
    <fill>
      <patternFill patternType="solid">
        <fgColor rgb="FFCBBFA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rgb="FFCBBFAD"/>
      </left>
      <right style="thin">
        <color rgb="FFCBBFAD"/>
      </right>
      <top style="thin">
        <color rgb="FFCBBFAD"/>
      </top>
      <bottom style="thin">
        <color rgb="FFCBBFAD"/>
      </bottom>
      <diagonal/>
    </border>
    <border>
      <left style="thin">
        <color rgb="FFCBBFAD"/>
      </left>
      <right/>
      <top/>
      <bottom/>
      <diagonal/>
    </border>
    <border>
      <left/>
      <right style="thin">
        <color rgb="FFCBBFAD"/>
      </right>
      <top/>
      <bottom/>
      <diagonal/>
    </border>
    <border>
      <left/>
      <right/>
      <top/>
      <bottom style="thin">
        <color rgb="FFCBBFAD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CBBFAD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CBBFAD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rgb="FF710AD8"/>
      </top>
      <bottom style="thin">
        <color rgb="FF710AD8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17" fillId="0" borderId="0"/>
    <xf numFmtId="0" fontId="2" fillId="9" borderId="0"/>
    <xf numFmtId="0" fontId="17" fillId="9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3" fillId="5" borderId="0" xfId="0" applyFont="1" applyFill="1"/>
    <xf numFmtId="0" fontId="12" fillId="3" borderId="0" xfId="0" applyFont="1" applyFill="1"/>
    <xf numFmtId="0" fontId="4" fillId="6" borderId="0" xfId="0" applyFont="1" applyFill="1" applyAlignment="1">
      <alignment horizontal="center"/>
    </xf>
    <xf numFmtId="0" fontId="5" fillId="7" borderId="3" xfId="0" applyFont="1" applyFill="1" applyBorder="1" applyAlignment="1">
      <alignment vertical="center" wrapText="1"/>
    </xf>
    <xf numFmtId="0" fontId="9" fillId="3" borderId="0" xfId="0" applyFont="1" applyFill="1"/>
    <xf numFmtId="0" fontId="3" fillId="3" borderId="4" xfId="0" applyFont="1" applyFill="1" applyBorder="1"/>
    <xf numFmtId="0" fontId="16" fillId="4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vertical="center" wrapText="1"/>
    </xf>
    <xf numFmtId="0" fontId="5" fillId="8" borderId="0" xfId="0" applyFont="1" applyFill="1" applyAlignment="1" applyProtection="1">
      <alignment horizontal="center" vertical="center"/>
      <protection locked="0"/>
    </xf>
    <xf numFmtId="0" fontId="18" fillId="9" borderId="0" xfId="0" applyFont="1" applyFill="1" applyAlignment="1">
      <alignment wrapText="1"/>
    </xf>
    <xf numFmtId="0" fontId="4" fillId="10" borderId="0" xfId="0" applyFont="1" applyFill="1" applyAlignment="1">
      <alignment horizontal="center"/>
    </xf>
    <xf numFmtId="0" fontId="5" fillId="9" borderId="0" xfId="0" applyFont="1" applyFill="1" applyAlignment="1">
      <alignment horizontal="center" vertical="center"/>
    </xf>
    <xf numFmtId="0" fontId="2" fillId="9" borderId="0" xfId="0" applyFont="1" applyFill="1"/>
    <xf numFmtId="0" fontId="3" fillId="9" borderId="0" xfId="0" applyFont="1" applyFill="1"/>
    <xf numFmtId="0" fontId="2" fillId="9" borderId="0" xfId="0" applyFont="1" applyFill="1" applyAlignment="1">
      <alignment horizontal="left" vertical="center" indent="1"/>
    </xf>
    <xf numFmtId="0" fontId="7" fillId="9" borderId="0" xfId="0" applyFont="1" applyFill="1" applyAlignment="1">
      <alignment horizontal="center"/>
    </xf>
    <xf numFmtId="0" fontId="5" fillId="9" borderId="0" xfId="0" applyFont="1" applyFill="1"/>
    <xf numFmtId="0" fontId="8" fillId="9" borderId="0" xfId="0" applyFont="1" applyFill="1" applyAlignment="1">
      <alignment horizontal="center"/>
    </xf>
    <xf numFmtId="0" fontId="7" fillId="9" borderId="3" xfId="0" applyFont="1" applyFill="1" applyBorder="1" applyAlignment="1">
      <alignment horizontal="center" wrapText="1"/>
    </xf>
    <xf numFmtId="0" fontId="13" fillId="10" borderId="0" xfId="0" applyFont="1" applyFill="1" applyAlignment="1">
      <alignment horizontal="center"/>
    </xf>
    <xf numFmtId="0" fontId="5" fillId="9" borderId="0" xfId="0" applyFont="1" applyFill="1" applyAlignment="1">
      <alignment vertical="center" wrapText="1"/>
    </xf>
    <xf numFmtId="0" fontId="15" fillId="9" borderId="0" xfId="0" applyFont="1" applyFill="1"/>
    <xf numFmtId="0" fontId="9" fillId="9" borderId="0" xfId="0" applyFont="1" applyFill="1"/>
    <xf numFmtId="0" fontId="0" fillId="9" borderId="0" xfId="0" applyFill="1"/>
    <xf numFmtId="0" fontId="11" fillId="9" borderId="0" xfId="0" applyFont="1" applyFill="1"/>
    <xf numFmtId="0" fontId="5" fillId="9" borderId="8" xfId="0" applyFont="1" applyFill="1" applyBorder="1" applyAlignment="1">
      <alignment vertical="center" wrapText="1"/>
    </xf>
    <xf numFmtId="0" fontId="9" fillId="9" borderId="8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vertical="center" wrapText="1"/>
    </xf>
    <xf numFmtId="0" fontId="5" fillId="9" borderId="7" xfId="0" applyFont="1" applyFill="1" applyBorder="1"/>
    <xf numFmtId="0" fontId="5" fillId="9" borderId="9" xfId="0" applyFont="1" applyFill="1" applyBorder="1" applyAlignment="1">
      <alignment vertical="center" wrapText="1"/>
    </xf>
    <xf numFmtId="0" fontId="9" fillId="9" borderId="0" xfId="0" applyFont="1" applyFill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vertical="center" wrapText="1"/>
    </xf>
    <xf numFmtId="0" fontId="5" fillId="8" borderId="9" xfId="0" applyFont="1" applyFill="1" applyBorder="1" applyAlignment="1" applyProtection="1">
      <alignment horizontal="center" vertical="center"/>
      <protection locked="0"/>
    </xf>
    <xf numFmtId="0" fontId="5" fillId="8" borderId="7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>
      <alignment vertical="center" wrapText="1"/>
    </xf>
    <xf numFmtId="0" fontId="2" fillId="3" borderId="5" xfId="0" applyFont="1" applyFill="1" applyBorder="1"/>
    <xf numFmtId="0" fontId="14" fillId="3" borderId="5" xfId="0" applyFont="1" applyFill="1" applyBorder="1"/>
    <xf numFmtId="0" fontId="2" fillId="3" borderId="14" xfId="0" applyFont="1" applyFill="1" applyBorder="1" applyAlignment="1">
      <alignment vertical="top" wrapText="1"/>
    </xf>
    <xf numFmtId="0" fontId="5" fillId="7" borderId="15" xfId="0" applyFont="1" applyFill="1" applyBorder="1" applyAlignment="1">
      <alignment vertical="center" wrapText="1"/>
    </xf>
    <xf numFmtId="0" fontId="3" fillId="4" borderId="13" xfId="0" applyFont="1" applyFill="1" applyBorder="1"/>
    <xf numFmtId="0" fontId="3" fillId="7" borderId="13" xfId="0" applyFont="1" applyFill="1" applyBorder="1"/>
    <xf numFmtId="0" fontId="4" fillId="4" borderId="0" xfId="0" applyFont="1" applyFill="1" applyAlignment="1">
      <alignment vertical="center"/>
    </xf>
    <xf numFmtId="0" fontId="0" fillId="9" borderId="0" xfId="0" applyFill="1" applyAlignment="1">
      <alignment wrapText="1"/>
    </xf>
    <xf numFmtId="0" fontId="4" fillId="4" borderId="12" xfId="0" applyFont="1" applyFill="1" applyBorder="1" applyAlignment="1">
      <alignment vertical="center"/>
    </xf>
    <xf numFmtId="0" fontId="2" fillId="9" borderId="13" xfId="0" applyFont="1" applyFill="1" applyBorder="1"/>
    <xf numFmtId="0" fontId="7" fillId="8" borderId="13" xfId="0" applyFont="1" applyFill="1" applyBorder="1" applyAlignment="1">
      <alignment vertical="center" wrapText="1"/>
    </xf>
    <xf numFmtId="0" fontId="0" fillId="8" borderId="0" xfId="0" applyFill="1"/>
    <xf numFmtId="0" fontId="2" fillId="3" borderId="17" xfId="0" applyFont="1" applyFill="1" applyBorder="1"/>
    <xf numFmtId="0" fontId="9" fillId="8" borderId="8" xfId="0" applyFont="1" applyFill="1" applyBorder="1"/>
    <xf numFmtId="0" fontId="5" fillId="8" borderId="8" xfId="0" applyFont="1" applyFill="1" applyBorder="1"/>
    <xf numFmtId="0" fontId="0" fillId="4" borderId="0" xfId="0" applyFill="1"/>
    <xf numFmtId="0" fontId="4" fillId="10" borderId="13" xfId="0" applyFont="1" applyFill="1" applyBorder="1" applyAlignment="1">
      <alignment horizontal="center" wrapText="1"/>
    </xf>
    <xf numFmtId="0" fontId="0" fillId="9" borderId="13" xfId="0" applyFill="1" applyBorder="1"/>
    <xf numFmtId="0" fontId="5" fillId="9" borderId="13" xfId="0" applyFont="1" applyFill="1" applyBorder="1"/>
    <xf numFmtId="0" fontId="7" fillId="8" borderId="0" xfId="0" applyFont="1" applyFill="1" applyAlignment="1">
      <alignment vertical="center" wrapText="1"/>
    </xf>
    <xf numFmtId="0" fontId="25" fillId="4" borderId="13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/>
    </xf>
    <xf numFmtId="0" fontId="5" fillId="8" borderId="16" xfId="0" applyFont="1" applyFill="1" applyBorder="1"/>
    <xf numFmtId="0" fontId="0" fillId="8" borderId="13" xfId="0" applyFill="1" applyBorder="1"/>
    <xf numFmtId="0" fontId="27" fillId="8" borderId="8" xfId="0" applyFont="1" applyFill="1" applyBorder="1" applyAlignment="1">
      <alignment horizontal="left" vertical="top" wrapText="1"/>
    </xf>
    <xf numFmtId="0" fontId="7" fillId="8" borderId="13" xfId="0" applyFont="1" applyFill="1" applyBorder="1" applyAlignment="1">
      <alignment horizontal="left" vertical="center" wrapText="1" indent="27"/>
    </xf>
    <xf numFmtId="0" fontId="28" fillId="8" borderId="11" xfId="0" applyFont="1" applyFill="1" applyBorder="1" applyAlignment="1">
      <alignment horizontal="left" vertical="center" wrapText="1" indent="28"/>
    </xf>
    <xf numFmtId="0" fontId="2" fillId="9" borderId="0" xfId="2"/>
    <xf numFmtId="4" fontId="18" fillId="0" borderId="18" xfId="0" applyNumberFormat="1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9" borderId="0" xfId="0" applyFont="1" applyFill="1" applyAlignment="1" applyProtection="1">
      <alignment horizontal="center" vertical="center"/>
      <protection hidden="1"/>
    </xf>
    <xf numFmtId="0" fontId="0" fillId="4" borderId="0" xfId="0" applyFill="1" applyAlignment="1">
      <alignment horizontal="center"/>
    </xf>
    <xf numFmtId="0" fontId="7" fillId="8" borderId="0" xfId="0" applyFont="1" applyFill="1" applyAlignment="1">
      <alignment horizontal="left" vertical="top" wrapText="1"/>
    </xf>
    <xf numFmtId="0" fontId="24" fillId="9" borderId="0" xfId="0" applyFont="1" applyFill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22" fillId="9" borderId="0" xfId="0" applyFont="1" applyFill="1" applyAlignment="1">
      <alignment horizontal="left" vertical="center" wrapText="1"/>
    </xf>
    <xf numFmtId="0" fontId="5" fillId="7" borderId="12" xfId="0" applyFont="1" applyFill="1" applyBorder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5" fillId="7" borderId="3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center" vertical="center"/>
    </xf>
    <xf numFmtId="0" fontId="2" fillId="7" borderId="0" xfId="0" applyFont="1" applyFill="1" applyAlignment="1" applyProtection="1">
      <alignment horizontal="center" vertical="center"/>
      <protection locked="0"/>
    </xf>
    <xf numFmtId="0" fontId="25" fillId="4" borderId="13" xfId="0" applyFont="1" applyFill="1" applyBorder="1" applyAlignment="1" applyProtection="1">
      <alignment vertical="center" wrapText="1"/>
      <protection locked="0"/>
    </xf>
  </cellXfs>
  <cellStyles count="4">
    <cellStyle name="Обычный" xfId="0" builtinId="0" customBuiltin="1"/>
    <cellStyle name="Обычный 4" xfId="1" xr:uid="{F6C67B45-1B6E-46D5-B430-BBD38C2A30CE}"/>
    <cellStyle name="Стиль 1" xfId="2" xr:uid="{058D6B38-1B8D-4387-81E8-5A96744B6FA3}"/>
    <cellStyle name="Стиль 2" xfId="3" xr:uid="{63C9A62C-4F5A-47AB-A9D4-E3F7E11947C5}"/>
  </cellStyles>
  <dxfs count="9">
    <dxf>
      <font>
        <color auto="1"/>
      </font>
      <fill>
        <patternFill>
          <bgColor rgb="FFFDA1AC"/>
        </patternFill>
      </fill>
    </dxf>
    <dxf>
      <fill>
        <patternFill patternType="solid">
          <bgColor rgb="FFFFFFCC"/>
        </patternFill>
      </fill>
    </dxf>
    <dxf>
      <fill>
        <patternFill>
          <bgColor rgb="FF74F4C3"/>
        </patternFill>
      </fill>
    </dxf>
    <dxf>
      <fill>
        <patternFill>
          <bgColor theme="0"/>
        </patternFill>
      </fill>
    </dxf>
    <dxf>
      <fill>
        <patternFill>
          <bgColor rgb="FF74F4C3"/>
        </patternFill>
      </fill>
    </dxf>
    <dxf>
      <fill>
        <patternFill>
          <bgColor rgb="FF74F4C3"/>
        </patternFill>
      </fill>
    </dxf>
    <dxf>
      <font>
        <color auto="1"/>
      </font>
      <fill>
        <patternFill>
          <bgColor rgb="FFFF829A"/>
        </patternFill>
      </fill>
    </dxf>
    <dxf>
      <fill>
        <patternFill patternType="solid">
          <bgColor rgb="FFFFAE68"/>
        </patternFill>
      </fill>
    </dxf>
    <dxf>
      <fill>
        <patternFill>
          <bgColor rgb="FF74F4C3"/>
        </patternFill>
      </fill>
    </dxf>
  </dxfs>
  <tableStyles count="0" defaultTableStyle="TableStyleMedium2" defaultPivotStyle="PivotStyleLight16"/>
  <colors>
    <mruColors>
      <color rgb="FFFF474A"/>
      <color rgb="FFF3EEEB"/>
      <color rgb="FFFFE4D8"/>
      <color rgb="FFD6FFF1"/>
      <color rgb="FF74F4C3"/>
      <color rgb="FFFF829A"/>
      <color rgb="FFFFAE68"/>
      <color rgb="FFF63961"/>
      <color rgb="FFC0B19C"/>
      <color rgb="FFFDA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1909069</xdr:colOff>
      <xdr:row>3</xdr:row>
      <xdr:rowOff>633325</xdr:rowOff>
    </xdr:from>
    <xdr:ext cx="3648319" cy="905397"/>
    <xdr:pic>
      <xdr:nvPicPr>
        <xdr:cNvPr id="3" name="Рисунок 2">
          <a:extLst>
            <a:ext uri="{FF2B5EF4-FFF2-40B4-BE49-F238E27FC236}">
              <a16:creationId xmlns:a16="http://schemas.microsoft.com/office/drawing/2014/main" id="{BEE14580-50A8-478F-95B2-5A9391A2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439736" y="3480242"/>
          <a:ext cx="3648319" cy="905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120953</xdr:colOff>
      <xdr:row>1</xdr:row>
      <xdr:rowOff>32547</xdr:rowOff>
    </xdr:from>
    <xdr:to>
      <xdr:col>8</xdr:col>
      <xdr:colOff>1954726</xdr:colOff>
      <xdr:row>1</xdr:row>
      <xdr:rowOff>2041645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42C803E5-1146-02D1-BEC0-6F8ECF5830AE}"/>
            </a:ext>
          </a:extLst>
        </xdr:cNvPr>
        <xdr:cNvGrpSpPr/>
      </xdr:nvGrpSpPr>
      <xdr:grpSpPr>
        <a:xfrm>
          <a:off x="120953" y="381797"/>
          <a:ext cx="14364440" cy="2009098"/>
          <a:chOff x="120953" y="381797"/>
          <a:chExt cx="14364440" cy="2009098"/>
        </a:xfrm>
      </xdr:grpSpPr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0ACDF3E2-A169-45BA-807C-D369E7140A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558435" y="381797"/>
            <a:ext cx="1926958" cy="2009098"/>
          </a:xfrm>
          <a:prstGeom prst="rect">
            <a:avLst/>
          </a:prstGeom>
        </xdr:spPr>
      </xdr:pic>
      <xdr:pic>
        <xdr:nvPicPr>
          <xdr:cNvPr id="103" name="Рисунок 102">
            <a:extLst>
              <a:ext uri="{FF2B5EF4-FFF2-40B4-BE49-F238E27FC236}">
                <a16:creationId xmlns:a16="http://schemas.microsoft.com/office/drawing/2014/main" id="{DEFB7998-2740-C58B-014F-93CE8A3F7D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087179" y="948972"/>
            <a:ext cx="4126502" cy="901746"/>
          </a:xfrm>
          <a:prstGeom prst="rect">
            <a:avLst/>
          </a:prstGeom>
        </xdr:spPr>
      </xdr:pic>
      <xdr:pic>
        <xdr:nvPicPr>
          <xdr:cNvPr id="113" name="Рисунок 112">
            <a:extLst>
              <a:ext uri="{FF2B5EF4-FFF2-40B4-BE49-F238E27FC236}">
                <a16:creationId xmlns:a16="http://schemas.microsoft.com/office/drawing/2014/main" id="{80794496-3EDA-8F6F-1047-603D4253CF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0953" y="985939"/>
            <a:ext cx="3545296" cy="895396"/>
          </a:xfrm>
          <a:prstGeom prst="rect">
            <a:avLst/>
          </a:prstGeom>
        </xdr:spPr>
      </xdr:pic>
      <xdr:pic>
        <xdr:nvPicPr>
          <xdr:cNvPr id="104" name="Рисунок 103">
            <a:extLst>
              <a:ext uri="{FF2B5EF4-FFF2-40B4-BE49-F238E27FC236}">
                <a16:creationId xmlns:a16="http://schemas.microsoft.com/office/drawing/2014/main" id="{EFC5C622-29BC-31EE-0819-34DD64168B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487965" y="948972"/>
            <a:ext cx="4429201" cy="89539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134139</xdr:colOff>
      <xdr:row>22</xdr:row>
      <xdr:rowOff>876454</xdr:rowOff>
    </xdr:from>
    <xdr:to>
      <xdr:col>3</xdr:col>
      <xdr:colOff>194286</xdr:colOff>
      <xdr:row>22</xdr:row>
      <xdr:rowOff>2318833</xdr:rowOff>
    </xdr:to>
    <xdr:grpSp>
      <xdr:nvGrpSpPr>
        <xdr:cNvPr id="188" name="Группа 187">
          <a:extLst>
            <a:ext uri="{FF2B5EF4-FFF2-40B4-BE49-F238E27FC236}">
              <a16:creationId xmlns:a16="http://schemas.microsoft.com/office/drawing/2014/main" id="{2C5A16D4-EFDE-4DE5-91C2-F5629EB514CB}"/>
            </a:ext>
          </a:extLst>
        </xdr:cNvPr>
        <xdr:cNvGrpSpPr/>
      </xdr:nvGrpSpPr>
      <xdr:grpSpPr>
        <a:xfrm>
          <a:off x="134139" y="12338204"/>
          <a:ext cx="5002564" cy="1442379"/>
          <a:chOff x="5900210" y="3741191"/>
          <a:chExt cx="5559235" cy="1554270"/>
        </a:xfrm>
      </xdr:grpSpPr>
      <xdr:grpSp>
        <xdr:nvGrpSpPr>
          <xdr:cNvPr id="189" name="Группа 188">
            <a:extLst>
              <a:ext uri="{FF2B5EF4-FFF2-40B4-BE49-F238E27FC236}">
                <a16:creationId xmlns:a16="http://schemas.microsoft.com/office/drawing/2014/main" id="{9C68D2B2-FA2A-7F98-B57A-75A12AAF325B}"/>
              </a:ext>
            </a:extLst>
          </xdr:cNvPr>
          <xdr:cNvGrpSpPr/>
        </xdr:nvGrpSpPr>
        <xdr:grpSpPr>
          <a:xfrm>
            <a:off x="5900210" y="4777371"/>
            <a:ext cx="5559235" cy="518090"/>
            <a:chOff x="5900210" y="4777371"/>
            <a:chExt cx="5559235" cy="518090"/>
          </a:xfrm>
        </xdr:grpSpPr>
        <xdr:pic>
          <xdr:nvPicPr>
            <xdr:cNvPr id="214" name="Image 58" descr=" ">
              <a:extLst>
                <a:ext uri="{FF2B5EF4-FFF2-40B4-BE49-F238E27FC236}">
                  <a16:creationId xmlns:a16="http://schemas.microsoft.com/office/drawing/2014/main" id="{AC6C9FD2-791B-925E-7E22-4CD46E655A9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900210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15" name="Image 59" descr=" ">
              <a:extLst>
                <a:ext uri="{FF2B5EF4-FFF2-40B4-BE49-F238E27FC236}">
                  <a16:creationId xmlns:a16="http://schemas.microsoft.com/office/drawing/2014/main" id="{CEB0F3E0-433E-7D21-B4AB-E61009C1B27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216708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16" name="Image 61" descr=" ">
              <a:extLst>
                <a:ext uri="{FF2B5EF4-FFF2-40B4-BE49-F238E27FC236}">
                  <a16:creationId xmlns:a16="http://schemas.microsoft.com/office/drawing/2014/main" id="{E231EA44-9CD3-B015-4BE0-1841EE8A87C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6826115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17" name="Image 62" descr=" ">
              <a:extLst>
                <a:ext uri="{FF2B5EF4-FFF2-40B4-BE49-F238E27FC236}">
                  <a16:creationId xmlns:a16="http://schemas.microsoft.com/office/drawing/2014/main" id="{D37F5A98-7687-2263-EAA0-46B6E3E8420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142613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18" name="Image 63" descr=" ">
              <a:extLst>
                <a:ext uri="{FF2B5EF4-FFF2-40B4-BE49-F238E27FC236}">
                  <a16:creationId xmlns:a16="http://schemas.microsoft.com/office/drawing/2014/main" id="{074267E4-29FD-BBA2-12F7-6D904C9D3F5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0533553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19" name="Image 66" descr=" ">
              <a:extLst>
                <a:ext uri="{FF2B5EF4-FFF2-40B4-BE49-F238E27FC236}">
                  <a16:creationId xmlns:a16="http://schemas.microsoft.com/office/drawing/2014/main" id="{0289764A-ADEF-04B5-F46A-87E425983D5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752007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20" name="Image 67" descr=" ">
              <a:extLst>
                <a:ext uri="{FF2B5EF4-FFF2-40B4-BE49-F238E27FC236}">
                  <a16:creationId xmlns:a16="http://schemas.microsoft.com/office/drawing/2014/main" id="{843AD279-C264-AA0F-8C5C-F2804F428A6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0068505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21" name="Image 102" descr=" ">
              <a:extLst>
                <a:ext uri="{FF2B5EF4-FFF2-40B4-BE49-F238E27FC236}">
                  <a16:creationId xmlns:a16="http://schemas.microsoft.com/office/drawing/2014/main" id="{F8BEB336-5AA6-1A6D-550A-C3D4E409E15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6363163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22" name="Image 103" descr=" ">
              <a:extLst>
                <a:ext uri="{FF2B5EF4-FFF2-40B4-BE49-F238E27FC236}">
                  <a16:creationId xmlns:a16="http://schemas.microsoft.com/office/drawing/2014/main" id="{043CA171-4A43-4CDB-6620-9320F5CB842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679660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23" name="Image 105" descr=" ">
              <a:extLst>
                <a:ext uri="{FF2B5EF4-FFF2-40B4-BE49-F238E27FC236}">
                  <a16:creationId xmlns:a16="http://schemas.microsoft.com/office/drawing/2014/main" id="{846F7BBB-A8F5-AC4F-553A-72E035360D5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7289055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24" name="Image 106" descr=" ">
              <a:extLst>
                <a:ext uri="{FF2B5EF4-FFF2-40B4-BE49-F238E27FC236}">
                  <a16:creationId xmlns:a16="http://schemas.microsoft.com/office/drawing/2014/main" id="{BE1F65B1-49D2-E111-04FE-8EC0BB86ED4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9605552" y="4777371"/>
              <a:ext cx="462952" cy="518090"/>
            </a:xfrm>
            <a:prstGeom prst="rect">
              <a:avLst/>
            </a:prstGeom>
          </xdr:spPr>
        </xdr:pic>
        <xdr:pic>
          <xdr:nvPicPr>
            <xdr:cNvPr id="225" name="Image 107" descr=" ">
              <a:extLst>
                <a:ext uri="{FF2B5EF4-FFF2-40B4-BE49-F238E27FC236}">
                  <a16:creationId xmlns:a16="http://schemas.microsoft.com/office/drawing/2014/main" id="{75AA81D3-80EF-C29F-D92B-9F6984C7236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10996493" y="4777371"/>
              <a:ext cx="462952" cy="518090"/>
            </a:xfrm>
            <a:prstGeom prst="rect">
              <a:avLst/>
            </a:prstGeom>
          </xdr:spPr>
        </xdr:pic>
      </xdr:grpSp>
      <xdr:pic>
        <xdr:nvPicPr>
          <xdr:cNvPr id="190" name="Image 10" descr=" ">
            <a:extLst>
              <a:ext uri="{FF2B5EF4-FFF2-40B4-BE49-F238E27FC236}">
                <a16:creationId xmlns:a16="http://schemas.microsoft.com/office/drawing/2014/main" id="{CE0CF4C4-B8C3-B39B-58FD-A24D3C6643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5900210" y="3741191"/>
            <a:ext cx="462952" cy="518090"/>
          </a:xfrm>
          <a:prstGeom prst="rect">
            <a:avLst/>
          </a:prstGeom>
        </xdr:spPr>
      </xdr:pic>
      <xdr:pic>
        <xdr:nvPicPr>
          <xdr:cNvPr id="191" name="Image 11" descr=" ">
            <a:extLst>
              <a:ext uri="{FF2B5EF4-FFF2-40B4-BE49-F238E27FC236}">
                <a16:creationId xmlns:a16="http://schemas.microsoft.com/office/drawing/2014/main" id="{B2BEEF72-8017-7E9D-406E-4A16449C1C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/>
          <a:stretch>
            <a:fillRect/>
          </a:stretch>
        </xdr:blipFill>
        <xdr:spPr>
          <a:xfrm>
            <a:off x="8216708" y="3741191"/>
            <a:ext cx="462952" cy="518090"/>
          </a:xfrm>
          <a:prstGeom prst="rect">
            <a:avLst/>
          </a:prstGeom>
        </xdr:spPr>
      </xdr:pic>
      <xdr:pic>
        <xdr:nvPicPr>
          <xdr:cNvPr id="192" name="Image 13" descr=" ">
            <a:extLst>
              <a:ext uri="{FF2B5EF4-FFF2-40B4-BE49-F238E27FC236}">
                <a16:creationId xmlns:a16="http://schemas.microsoft.com/office/drawing/2014/main" id="{803FE39C-D612-D17B-180E-BE971EE798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/>
          <a:stretch>
            <a:fillRect/>
          </a:stretch>
        </xdr:blipFill>
        <xdr:spPr>
          <a:xfrm>
            <a:off x="6826115" y="3741191"/>
            <a:ext cx="462952" cy="518090"/>
          </a:xfrm>
          <a:prstGeom prst="rect">
            <a:avLst/>
          </a:prstGeom>
        </xdr:spPr>
      </xdr:pic>
      <xdr:pic>
        <xdr:nvPicPr>
          <xdr:cNvPr id="193" name="Image 14" descr=" ">
            <a:extLst>
              <a:ext uri="{FF2B5EF4-FFF2-40B4-BE49-F238E27FC236}">
                <a16:creationId xmlns:a16="http://schemas.microsoft.com/office/drawing/2014/main" id="{EBC852F6-FCD1-CEEC-9A27-D63527D909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/>
          <a:stretch>
            <a:fillRect/>
          </a:stretch>
        </xdr:blipFill>
        <xdr:spPr>
          <a:xfrm>
            <a:off x="9142600" y="3741191"/>
            <a:ext cx="462952" cy="518090"/>
          </a:xfrm>
          <a:prstGeom prst="rect">
            <a:avLst/>
          </a:prstGeom>
        </xdr:spPr>
      </xdr:pic>
      <xdr:pic>
        <xdr:nvPicPr>
          <xdr:cNvPr id="194" name="Image 15" descr=" ">
            <a:extLst>
              <a:ext uri="{FF2B5EF4-FFF2-40B4-BE49-F238E27FC236}">
                <a16:creationId xmlns:a16="http://schemas.microsoft.com/office/drawing/2014/main" id="{BA1EA662-130B-AE74-30AA-C8C2AEEC01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/>
          <a:stretch>
            <a:fillRect/>
          </a:stretch>
        </xdr:blipFill>
        <xdr:spPr>
          <a:xfrm>
            <a:off x="10533541" y="3741191"/>
            <a:ext cx="462952" cy="518090"/>
          </a:xfrm>
          <a:prstGeom prst="rect">
            <a:avLst/>
          </a:prstGeom>
        </xdr:spPr>
      </xdr:pic>
      <xdr:pic>
        <xdr:nvPicPr>
          <xdr:cNvPr id="195" name="Image 18" descr=" ">
            <a:extLst>
              <a:ext uri="{FF2B5EF4-FFF2-40B4-BE49-F238E27FC236}">
                <a16:creationId xmlns:a16="http://schemas.microsoft.com/office/drawing/2014/main" id="{1424A78F-E284-EC39-149D-F916D16772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/>
          <a:stretch>
            <a:fillRect/>
          </a:stretch>
        </xdr:blipFill>
        <xdr:spPr>
          <a:xfrm>
            <a:off x="7752007" y="3741191"/>
            <a:ext cx="462952" cy="518090"/>
          </a:xfrm>
          <a:prstGeom prst="rect">
            <a:avLst/>
          </a:prstGeom>
        </xdr:spPr>
      </xdr:pic>
      <xdr:pic>
        <xdr:nvPicPr>
          <xdr:cNvPr id="196" name="Image 19" descr=" ">
            <a:extLst>
              <a:ext uri="{FF2B5EF4-FFF2-40B4-BE49-F238E27FC236}">
                <a16:creationId xmlns:a16="http://schemas.microsoft.com/office/drawing/2014/main" id="{AC71B146-1F04-3900-3559-DC6393988C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/>
          <a:stretch>
            <a:fillRect/>
          </a:stretch>
        </xdr:blipFill>
        <xdr:spPr>
          <a:xfrm>
            <a:off x="10068505" y="3741191"/>
            <a:ext cx="462952" cy="518090"/>
          </a:xfrm>
          <a:prstGeom prst="rect">
            <a:avLst/>
          </a:prstGeom>
        </xdr:spPr>
      </xdr:pic>
      <xdr:pic>
        <xdr:nvPicPr>
          <xdr:cNvPr id="197" name="Image 34" descr=" ">
            <a:extLst>
              <a:ext uri="{FF2B5EF4-FFF2-40B4-BE49-F238E27FC236}">
                <a16:creationId xmlns:a16="http://schemas.microsoft.com/office/drawing/2014/main" id="{5E6528DC-700F-D672-E02A-4E481439B9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/>
          <a:stretch>
            <a:fillRect/>
          </a:stretch>
        </xdr:blipFill>
        <xdr:spPr>
          <a:xfrm>
            <a:off x="5900210" y="4259281"/>
            <a:ext cx="462952" cy="518090"/>
          </a:xfrm>
          <a:prstGeom prst="rect">
            <a:avLst/>
          </a:prstGeom>
        </xdr:spPr>
      </xdr:pic>
      <xdr:pic>
        <xdr:nvPicPr>
          <xdr:cNvPr id="198" name="Image 35" descr=" ">
            <a:extLst>
              <a:ext uri="{FF2B5EF4-FFF2-40B4-BE49-F238E27FC236}">
                <a16:creationId xmlns:a16="http://schemas.microsoft.com/office/drawing/2014/main" id="{468F9183-4A9C-FA43-0EFE-1A8B96303B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/>
          <a:stretch>
            <a:fillRect/>
          </a:stretch>
        </xdr:blipFill>
        <xdr:spPr>
          <a:xfrm>
            <a:off x="8216708" y="4259281"/>
            <a:ext cx="462952" cy="518090"/>
          </a:xfrm>
          <a:prstGeom prst="rect">
            <a:avLst/>
          </a:prstGeom>
        </xdr:spPr>
      </xdr:pic>
      <xdr:pic>
        <xdr:nvPicPr>
          <xdr:cNvPr id="199" name="Image 37" descr=" ">
            <a:extLst>
              <a:ext uri="{FF2B5EF4-FFF2-40B4-BE49-F238E27FC236}">
                <a16:creationId xmlns:a16="http://schemas.microsoft.com/office/drawing/2014/main" id="{1DE4FC5C-5604-FC01-135C-881D64B471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/>
          <a:stretch>
            <a:fillRect/>
          </a:stretch>
        </xdr:blipFill>
        <xdr:spPr>
          <a:xfrm>
            <a:off x="6826115" y="4259281"/>
            <a:ext cx="462952" cy="518090"/>
          </a:xfrm>
          <a:prstGeom prst="rect">
            <a:avLst/>
          </a:prstGeom>
        </xdr:spPr>
      </xdr:pic>
      <xdr:pic>
        <xdr:nvPicPr>
          <xdr:cNvPr id="200" name="Image 38" descr=" ">
            <a:extLst>
              <a:ext uri="{FF2B5EF4-FFF2-40B4-BE49-F238E27FC236}">
                <a16:creationId xmlns:a16="http://schemas.microsoft.com/office/drawing/2014/main" id="{09A28C7C-D327-203C-F2CF-25516D8118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/>
          <a:stretch>
            <a:fillRect/>
          </a:stretch>
        </xdr:blipFill>
        <xdr:spPr>
          <a:xfrm>
            <a:off x="9142613" y="4259281"/>
            <a:ext cx="462952" cy="518090"/>
          </a:xfrm>
          <a:prstGeom prst="rect">
            <a:avLst/>
          </a:prstGeom>
        </xdr:spPr>
      </xdr:pic>
      <xdr:pic>
        <xdr:nvPicPr>
          <xdr:cNvPr id="201" name="Image 39" descr=" ">
            <a:extLst>
              <a:ext uri="{FF2B5EF4-FFF2-40B4-BE49-F238E27FC236}">
                <a16:creationId xmlns:a16="http://schemas.microsoft.com/office/drawing/2014/main" id="{2D987EE0-420D-37FA-7CED-D2D53D4A43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/>
          <a:stretch>
            <a:fillRect/>
          </a:stretch>
        </xdr:blipFill>
        <xdr:spPr>
          <a:xfrm>
            <a:off x="10533553" y="4259281"/>
            <a:ext cx="462952" cy="518090"/>
          </a:xfrm>
          <a:prstGeom prst="rect">
            <a:avLst/>
          </a:prstGeom>
        </xdr:spPr>
      </xdr:pic>
      <xdr:pic>
        <xdr:nvPicPr>
          <xdr:cNvPr id="202" name="Image 42" descr=" ">
            <a:extLst>
              <a:ext uri="{FF2B5EF4-FFF2-40B4-BE49-F238E27FC236}">
                <a16:creationId xmlns:a16="http://schemas.microsoft.com/office/drawing/2014/main" id="{2D8FF955-29F5-E684-4CF4-80B51616E8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/>
          <a:stretch>
            <a:fillRect/>
          </a:stretch>
        </xdr:blipFill>
        <xdr:spPr>
          <a:xfrm>
            <a:off x="7752007" y="4259281"/>
            <a:ext cx="462952" cy="518090"/>
          </a:xfrm>
          <a:prstGeom prst="rect">
            <a:avLst/>
          </a:prstGeom>
        </xdr:spPr>
      </xdr:pic>
      <xdr:pic>
        <xdr:nvPicPr>
          <xdr:cNvPr id="203" name="Image 43" descr=" ">
            <a:extLst>
              <a:ext uri="{FF2B5EF4-FFF2-40B4-BE49-F238E27FC236}">
                <a16:creationId xmlns:a16="http://schemas.microsoft.com/office/drawing/2014/main" id="{06D8F524-0E25-BD15-37B2-B58E9AD909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/>
          <a:stretch>
            <a:fillRect/>
          </a:stretch>
        </xdr:blipFill>
        <xdr:spPr>
          <a:xfrm>
            <a:off x="10068505" y="4259281"/>
            <a:ext cx="462952" cy="518090"/>
          </a:xfrm>
          <a:prstGeom prst="rect">
            <a:avLst/>
          </a:prstGeom>
        </xdr:spPr>
      </xdr:pic>
      <xdr:pic>
        <xdr:nvPicPr>
          <xdr:cNvPr id="204" name="Image 70" descr=" ">
            <a:extLst>
              <a:ext uri="{FF2B5EF4-FFF2-40B4-BE49-F238E27FC236}">
                <a16:creationId xmlns:a16="http://schemas.microsoft.com/office/drawing/2014/main" id="{F91067F9-53DC-1985-FBD7-BB7ADFAFAE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/>
          <a:stretch>
            <a:fillRect/>
          </a:stretch>
        </xdr:blipFill>
        <xdr:spPr>
          <a:xfrm>
            <a:off x="6363163" y="3741191"/>
            <a:ext cx="462952" cy="518090"/>
          </a:xfrm>
          <a:prstGeom prst="rect">
            <a:avLst/>
          </a:prstGeom>
        </xdr:spPr>
      </xdr:pic>
      <xdr:pic>
        <xdr:nvPicPr>
          <xdr:cNvPr id="205" name="Image 71" descr=" ">
            <a:extLst>
              <a:ext uri="{FF2B5EF4-FFF2-40B4-BE49-F238E27FC236}">
                <a16:creationId xmlns:a16="http://schemas.microsoft.com/office/drawing/2014/main" id="{D8F572EA-6E09-B5B3-C885-72E2BF11B7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/>
          <a:stretch>
            <a:fillRect/>
          </a:stretch>
        </xdr:blipFill>
        <xdr:spPr>
          <a:xfrm>
            <a:off x="8679648" y="3741191"/>
            <a:ext cx="462952" cy="518090"/>
          </a:xfrm>
          <a:prstGeom prst="rect">
            <a:avLst/>
          </a:prstGeom>
        </xdr:spPr>
      </xdr:pic>
      <xdr:pic>
        <xdr:nvPicPr>
          <xdr:cNvPr id="206" name="Image 73" descr=" ">
            <a:extLst>
              <a:ext uri="{FF2B5EF4-FFF2-40B4-BE49-F238E27FC236}">
                <a16:creationId xmlns:a16="http://schemas.microsoft.com/office/drawing/2014/main" id="{EB50DA1F-1364-ADFB-F5E8-541641FDE1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/>
          <a:stretch>
            <a:fillRect/>
          </a:stretch>
        </xdr:blipFill>
        <xdr:spPr>
          <a:xfrm>
            <a:off x="7289055" y="3741191"/>
            <a:ext cx="462952" cy="518090"/>
          </a:xfrm>
          <a:prstGeom prst="rect">
            <a:avLst/>
          </a:prstGeom>
        </xdr:spPr>
      </xdr:pic>
      <xdr:pic>
        <xdr:nvPicPr>
          <xdr:cNvPr id="207" name="Image 74" descr=" ">
            <a:extLst>
              <a:ext uri="{FF2B5EF4-FFF2-40B4-BE49-F238E27FC236}">
                <a16:creationId xmlns:a16="http://schemas.microsoft.com/office/drawing/2014/main" id="{ABF1DA8A-7BB6-9AE7-6684-45009526C3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/>
          <a:stretch>
            <a:fillRect/>
          </a:stretch>
        </xdr:blipFill>
        <xdr:spPr>
          <a:xfrm>
            <a:off x="9605552" y="3741191"/>
            <a:ext cx="462952" cy="518090"/>
          </a:xfrm>
          <a:prstGeom prst="rect">
            <a:avLst/>
          </a:prstGeom>
        </xdr:spPr>
      </xdr:pic>
      <xdr:pic>
        <xdr:nvPicPr>
          <xdr:cNvPr id="208" name="Image 75" descr=" ">
            <a:extLst>
              <a:ext uri="{FF2B5EF4-FFF2-40B4-BE49-F238E27FC236}">
                <a16:creationId xmlns:a16="http://schemas.microsoft.com/office/drawing/2014/main" id="{3EE86C06-8B62-3F33-9F14-B6F29F7C52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/>
          <a:stretch>
            <a:fillRect/>
          </a:stretch>
        </xdr:blipFill>
        <xdr:spPr>
          <a:xfrm>
            <a:off x="10996493" y="3741191"/>
            <a:ext cx="462952" cy="518090"/>
          </a:xfrm>
          <a:prstGeom prst="rect">
            <a:avLst/>
          </a:prstGeom>
        </xdr:spPr>
      </xdr:pic>
      <xdr:pic>
        <xdr:nvPicPr>
          <xdr:cNvPr id="209" name="Image 86" descr=" ">
            <a:extLst>
              <a:ext uri="{FF2B5EF4-FFF2-40B4-BE49-F238E27FC236}">
                <a16:creationId xmlns:a16="http://schemas.microsoft.com/office/drawing/2014/main" id="{5AED24D8-D0D5-B034-4074-4ED8412E40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/>
          <a:stretch>
            <a:fillRect/>
          </a:stretch>
        </xdr:blipFill>
        <xdr:spPr>
          <a:xfrm>
            <a:off x="6363163" y="4259281"/>
            <a:ext cx="462952" cy="518090"/>
          </a:xfrm>
          <a:prstGeom prst="rect">
            <a:avLst/>
          </a:prstGeom>
        </xdr:spPr>
      </xdr:pic>
      <xdr:pic>
        <xdr:nvPicPr>
          <xdr:cNvPr id="210" name="Image 87" descr=" ">
            <a:extLst>
              <a:ext uri="{FF2B5EF4-FFF2-40B4-BE49-F238E27FC236}">
                <a16:creationId xmlns:a16="http://schemas.microsoft.com/office/drawing/2014/main" id="{4E217F78-19EC-C8FF-4B6C-E2007B5211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/>
          <a:stretch>
            <a:fillRect/>
          </a:stretch>
        </xdr:blipFill>
        <xdr:spPr>
          <a:xfrm>
            <a:off x="8679660" y="4259281"/>
            <a:ext cx="462952" cy="518090"/>
          </a:xfrm>
          <a:prstGeom prst="rect">
            <a:avLst/>
          </a:prstGeom>
        </xdr:spPr>
      </xdr:pic>
      <xdr:pic>
        <xdr:nvPicPr>
          <xdr:cNvPr id="211" name="Image 89" descr=" ">
            <a:extLst>
              <a:ext uri="{FF2B5EF4-FFF2-40B4-BE49-F238E27FC236}">
                <a16:creationId xmlns:a16="http://schemas.microsoft.com/office/drawing/2014/main" id="{64D35F7D-ECF3-4545-7132-6DED5F7E37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/>
          <a:stretch>
            <a:fillRect/>
          </a:stretch>
        </xdr:blipFill>
        <xdr:spPr>
          <a:xfrm>
            <a:off x="7289055" y="4259281"/>
            <a:ext cx="462952" cy="518090"/>
          </a:xfrm>
          <a:prstGeom prst="rect">
            <a:avLst/>
          </a:prstGeom>
        </xdr:spPr>
      </xdr:pic>
      <xdr:pic>
        <xdr:nvPicPr>
          <xdr:cNvPr id="212" name="Image 90" descr=" ">
            <a:extLst>
              <a:ext uri="{FF2B5EF4-FFF2-40B4-BE49-F238E27FC236}">
                <a16:creationId xmlns:a16="http://schemas.microsoft.com/office/drawing/2014/main" id="{354B1923-7A91-F349-CEC7-2AA89F9B21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/>
          <a:stretch>
            <a:fillRect/>
          </a:stretch>
        </xdr:blipFill>
        <xdr:spPr>
          <a:xfrm>
            <a:off x="9605552" y="4259281"/>
            <a:ext cx="462952" cy="518090"/>
          </a:xfrm>
          <a:prstGeom prst="rect">
            <a:avLst/>
          </a:prstGeom>
        </xdr:spPr>
      </xdr:pic>
      <xdr:pic>
        <xdr:nvPicPr>
          <xdr:cNvPr id="213" name="Image 91" descr=" ">
            <a:extLst>
              <a:ext uri="{FF2B5EF4-FFF2-40B4-BE49-F238E27FC236}">
                <a16:creationId xmlns:a16="http://schemas.microsoft.com/office/drawing/2014/main" id="{6B61BFF3-C57A-F482-3AD0-CB8A57E6B1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/>
          <a:stretch>
            <a:fillRect/>
          </a:stretch>
        </xdr:blipFill>
        <xdr:spPr>
          <a:xfrm>
            <a:off x="10996493" y="4259281"/>
            <a:ext cx="462952" cy="51809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4541758</xdr:colOff>
      <xdr:row>22</xdr:row>
      <xdr:rowOff>32610</xdr:rowOff>
    </xdr:from>
    <xdr:to>
      <xdr:col>7</xdr:col>
      <xdr:colOff>874994</xdr:colOff>
      <xdr:row>22</xdr:row>
      <xdr:rowOff>2343905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10A10597-25CD-EC28-390E-83E5A8149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765520" y="11686372"/>
          <a:ext cx="7690664" cy="2311295"/>
        </a:xfrm>
        <a:prstGeom prst="rect">
          <a:avLst/>
        </a:prstGeom>
      </xdr:spPr>
    </xdr:pic>
    <xdr:clientData/>
  </xdr:twoCellAnchor>
  <xdr:twoCellAnchor editAs="absolute">
    <xdr:from>
      <xdr:col>8</xdr:col>
      <xdr:colOff>22220</xdr:colOff>
      <xdr:row>22</xdr:row>
      <xdr:rowOff>254408</xdr:rowOff>
    </xdr:from>
    <xdr:to>
      <xdr:col>8</xdr:col>
      <xdr:colOff>2036611</xdr:colOff>
      <xdr:row>22</xdr:row>
      <xdr:rowOff>2268799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CB216117-13C5-68DF-72EA-7E77FC5F2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543626" y="11849773"/>
          <a:ext cx="2014391" cy="2014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copsy.ru/services/razvitie-hrsredy-/offers/diagnostika-hrsluzhby-po-modeli-scan/?utm_source=website-ecopsy&amp;utm_medium=insights&amp;utm_campaign=HR-metr-2026&amp;utm_content=hr-metr-2026-sl&amp;utm_term=/" TargetMode="External"/><Relationship Id="rId1" Type="http://schemas.openxmlformats.org/officeDocument/2006/relationships/hyperlink" Target="https://research.ecopsy.ru/hrmetrics?utm_source=selfscan&amp;utm_medium=exce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D3C3-C7EA-4059-837C-E71B05228C34}">
  <sheetPr>
    <pageSetUpPr fitToPage="1"/>
  </sheetPr>
  <dimension ref="A1:N41"/>
  <sheetViews>
    <sheetView tabSelected="1" topLeftCell="C1" zoomScale="60" zoomScaleNormal="60" workbookViewId="0">
      <selection activeCell="D6" sqref="D6:D7"/>
    </sheetView>
  </sheetViews>
  <sheetFormatPr defaultColWidth="9.1796875" defaultRowHeight="14.5"/>
  <cols>
    <col min="1" max="1" width="0" style="29" hidden="1" customWidth="1"/>
    <col min="2" max="2" width="3.1796875" style="29" bestFit="1" customWidth="1"/>
    <col min="3" max="3" width="67.54296875" style="29" customWidth="1"/>
    <col min="4" max="4" width="59.1796875" style="29" bestFit="1" customWidth="1"/>
    <col min="5" max="5" width="20" style="29" hidden="1" customWidth="1"/>
    <col min="6" max="6" width="10.453125" style="29" customWidth="1"/>
    <col min="7" max="7" width="25.453125" style="29" customWidth="1"/>
    <col min="8" max="8" width="13.54296875" style="29" customWidth="1"/>
    <col min="9" max="9" width="101.1796875" style="29" customWidth="1"/>
    <col min="10" max="10" width="4.26953125" style="29" hidden="1" customWidth="1"/>
    <col min="11" max="11" width="29" style="29" customWidth="1"/>
    <col min="12" max="12" width="46.1796875" style="29" customWidth="1"/>
    <col min="13" max="13" width="61" style="29" customWidth="1"/>
    <col min="14" max="14" width="93" style="29" bestFit="1" customWidth="1"/>
    <col min="15" max="16384" width="9.1796875" style="29"/>
  </cols>
  <sheetData>
    <row r="1" spans="1:14" ht="27.5" customHeight="1">
      <c r="B1" s="58"/>
      <c r="C1" s="51" t="s">
        <v>30</v>
      </c>
      <c r="D1" s="58"/>
      <c r="E1" s="58"/>
      <c r="F1" s="58"/>
      <c r="G1" s="76"/>
      <c r="H1" s="76"/>
      <c r="I1" s="90" t="s">
        <v>24</v>
      </c>
      <c r="J1" s="58"/>
    </row>
    <row r="2" spans="1:14" ht="161.15" customHeight="1">
      <c r="A2" s="54"/>
      <c r="B2" s="54"/>
      <c r="C2" s="77" t="s">
        <v>28</v>
      </c>
      <c r="D2" s="77"/>
      <c r="E2" s="62"/>
      <c r="F2" s="54"/>
      <c r="G2" s="54"/>
      <c r="H2" s="66"/>
      <c r="I2" s="68" t="s">
        <v>33</v>
      </c>
    </row>
    <row r="3" spans="1:14" ht="35.5" customHeight="1">
      <c r="A3" s="3"/>
      <c r="B3" s="47"/>
      <c r="C3" s="51" t="s">
        <v>23</v>
      </c>
      <c r="D3" s="49"/>
      <c r="E3" s="49"/>
      <c r="F3" s="49"/>
      <c r="G3" s="49"/>
      <c r="H3" s="49"/>
      <c r="I3" s="64"/>
      <c r="J3" s="49"/>
    </row>
    <row r="4" spans="1:14" ht="153" customHeight="1">
      <c r="A4" s="1"/>
      <c r="B4" s="48"/>
      <c r="C4" s="85" t="s">
        <v>41</v>
      </c>
      <c r="D4" s="86"/>
      <c r="E4" s="86"/>
      <c r="F4" s="86"/>
      <c r="G4" s="86"/>
      <c r="H4" s="86"/>
      <c r="I4" s="87"/>
      <c r="J4" s="45"/>
      <c r="K4" s="70"/>
    </row>
    <row r="5" spans="1:14" ht="15" customHeight="1">
      <c r="A5" s="1"/>
      <c r="B5" s="19"/>
      <c r="C5" s="18"/>
      <c r="D5" s="20"/>
      <c r="E5" s="2"/>
      <c r="F5" s="18"/>
      <c r="G5" s="18"/>
      <c r="H5" s="18"/>
      <c r="I5" s="52"/>
      <c r="J5" s="2"/>
    </row>
    <row r="6" spans="1:14" ht="21" customHeight="1">
      <c r="A6" s="1"/>
      <c r="B6" s="3"/>
      <c r="C6" s="88" t="s">
        <v>16</v>
      </c>
      <c r="D6" s="89"/>
      <c r="E6" s="2"/>
      <c r="F6" s="18"/>
      <c r="G6" s="18"/>
      <c r="H6" s="18"/>
      <c r="I6" s="60"/>
      <c r="J6" s="2"/>
    </row>
    <row r="7" spans="1:14" ht="28.5" customHeight="1">
      <c r="A7" s="1"/>
      <c r="B7" s="3"/>
      <c r="C7" s="88"/>
      <c r="D7" s="89"/>
      <c r="E7" s="2"/>
      <c r="F7" s="18"/>
      <c r="G7" s="18"/>
      <c r="H7" s="18"/>
      <c r="I7" s="60"/>
      <c r="J7" s="2"/>
    </row>
    <row r="8" spans="1:14" ht="15.5">
      <c r="A8" s="1"/>
      <c r="B8" s="19"/>
      <c r="C8" s="18"/>
      <c r="D8" s="18"/>
      <c r="E8" s="2"/>
      <c r="F8" s="18"/>
      <c r="G8" s="18"/>
      <c r="H8" s="18"/>
      <c r="I8" s="52"/>
      <c r="J8" s="2"/>
    </row>
    <row r="9" spans="1:14" s="30" customFormat="1" ht="15" customHeight="1">
      <c r="A9" s="4"/>
      <c r="B9" s="25" t="s">
        <v>0</v>
      </c>
      <c r="C9" s="16" t="s">
        <v>1</v>
      </c>
      <c r="D9" s="16" t="s">
        <v>2</v>
      </c>
      <c r="E9" s="5" t="s">
        <v>3</v>
      </c>
      <c r="F9" s="16"/>
      <c r="G9" s="16" t="s">
        <v>4</v>
      </c>
      <c r="H9" s="16"/>
      <c r="I9" s="59" t="s">
        <v>35</v>
      </c>
      <c r="J9" s="44"/>
      <c r="K9" s="29"/>
      <c r="L9" s="29"/>
    </row>
    <row r="10" spans="1:14" ht="15.5">
      <c r="A10" s="1"/>
      <c r="B10" s="23"/>
      <c r="C10" s="21"/>
      <c r="D10" s="21"/>
      <c r="E10" s="21"/>
      <c r="F10" s="21"/>
      <c r="G10" s="21"/>
      <c r="H10" s="21"/>
      <c r="I10" s="24"/>
      <c r="J10" s="43"/>
    </row>
    <row r="11" spans="1:14" ht="45" customHeight="1">
      <c r="A11" s="27"/>
      <c r="B11" s="32">
        <v>1</v>
      </c>
      <c r="C11" s="26" t="s">
        <v>21</v>
      </c>
      <c r="D11" s="31" t="s">
        <v>36</v>
      </c>
      <c r="E11" s="17" t="b">
        <f>IF($D$6="До 500 сотрудников", VLOOKUP(C11, 'Рыночные значения'!$A$1:$D$8, 2, FALSE), IF($D$6="От 500 до 2000 сотрудников", VLOOKUP(C11, 'Рыночные значения'!$A$1:$D$8, 3, FALSE), IF($D$6="Более 2000 сотрудников", VLOOKUP(C11, 'Рыночные значения'!$A$1:$D$8, 4, FALSE))))</f>
        <v>0</v>
      </c>
      <c r="F11" s="17"/>
      <c r="G11" s="14"/>
      <c r="H11" s="75"/>
      <c r="I11" s="6" t="str">
        <f>IF(AND(G11&lt;&gt;"",D6=""),"Не выбрана численность персонала компании",
IF(G11="","",
IF(G11&gt;E11*1.3,"Численность HR-команды существенно ниже бенчмарка — проверьте, достигнуто ли это за счёт высокой автоматизации, либо есть риски невыполнения HR-функций в полном объёме",
IF(G11&lt;E11*0.7,"Численность HR-команды существенно выше бенчмарка — оцените, обусловлено ли это повышенным качеством сервиса, либо штат и процессы требуют оптимизации, проанализируйте возможности автоматизации рутинных процессов",
IF(AND(G11&gt;=E11*0.9,G11&lt;=E11*1.1),"Численность HR-команды соответствует бенчмарку по компаниям с аналогичной численностью персонала",
IF(AND(G11&gt;E11*1.1,G11&lt;=E11*1.3),"Численность HR-команды немного ниже бенчмарка — проанализируйте, достигнута ли экономия за счёт автоматизации, и не страдает ли качество процессов",
"Численность HR-команды немного выше бенчмарка — проверьте, оправдан ли дополнительный штат повышением качества сервиса, либо есть дублирование функций и возможности для автоматизации"
))))))</f>
        <v/>
      </c>
      <c r="J11" s="43">
        <f>IF(G11="",0,IF(OR(G11&gt;E11*1.3,G11&lt;E11*0.7),1,0))</f>
        <v>0</v>
      </c>
    </row>
    <row r="12" spans="1:14" ht="45" customHeight="1">
      <c r="A12" s="27"/>
      <c r="B12" s="36">
        <v>2</v>
      </c>
      <c r="C12" s="35" t="s">
        <v>17</v>
      </c>
      <c r="D12" s="31" t="s">
        <v>5</v>
      </c>
      <c r="E12" s="17" t="b">
        <f>IF($D$6="До 500 сотрудников", VLOOKUP(C12, 'Рыночные значения'!$A$1:$D$8, 2, FALSE), IF($D$6="От 500 до 2000 сотрудников", VLOOKUP(C12, 'Рыночные значения'!$A$1:$D$8, 3, FALSE), IF($D$6="Более 2000 сотрудников", VLOOKUP(C12, 'Рыночные значения'!$A$1:$D$8, 4, FALSE))))</f>
        <v>0</v>
      </c>
      <c r="F12" s="17"/>
      <c r="G12" s="41"/>
      <c r="H12" s="75"/>
      <c r="I12" s="42" t="str">
        <f>IF(AND(G12&lt;&gt;"",D6=""),"Не выбрана численность персонала компании",
IF(G12="","",
IF(G12&gt;E12*1.3,"Доля ФОТ в выручке существенно выше бенчмарка — бизнес сильно зависит от персонала, оцените отраслевую специфику, проведите детальный аудит системы оплаты труда и результативности сотрудников",
IF(G12&lt;E12*0.7,"Доля ФОТ в выручке существенно ниже бенчмарка — проверьте уровень зарплат относительно отрасли, оцените риски текучести, при необходимости пересмотрите систему мотивации",
IF(AND(G12&gt;=E12*0.9,G12&lt;=E12*1.1),"Доля ФОТ в выручке соответствует бенчмарку по компаниям с аналогичной численностью персонала",
IF(AND(G12&gt;E12*1.1,G12&lt;=E12*1.3),"Доля ФОТ в выручке немного выше бенчмарка — бизнес зависит от персонала, оцените отраслевую специфику, проанализируйте результативность сотрудников",
"Доля ФОТ в выручке немного ниже бенчмарка — проверьте уровень зарплат относительно отрасли, оцените риски текучести"
))))))</f>
        <v/>
      </c>
      <c r="J12" s="43">
        <f>IF(G12="",0,IF(OR(G12&gt;E12*1.3,G12&lt;E12*0.7),1,0))</f>
        <v>0</v>
      </c>
    </row>
    <row r="13" spans="1:14" ht="45" customHeight="1">
      <c r="A13" s="27"/>
      <c r="B13" s="37">
        <v>3</v>
      </c>
      <c r="C13" s="35" t="s">
        <v>18</v>
      </c>
      <c r="D13" s="31" t="s">
        <v>6</v>
      </c>
      <c r="E13" s="17" t="b">
        <f>IF($D$6="До 500 сотрудников", VLOOKUP(C13, 'Рыночные значения'!$A$1:$D$8, 2, FALSE), IF($D$6="От 500 до 2000 сотрудников", VLOOKUP(C13, 'Рыночные значения'!$A$1:$D$8, 3, FALSE), IF($D$6="Более 2000 сотрудников", VLOOKUP(C13, 'Рыночные значения'!$A$1:$D$8, 4, FALSE))))</f>
        <v>0</v>
      </c>
      <c r="F13" s="15"/>
      <c r="G13" s="40"/>
      <c r="H13" s="75"/>
      <c r="I13" s="42" t="str">
        <f>IF(AND(G13&lt;&gt;"",D6=""),"Не выбрана численность персонала компании",
IF(G13="","",
IF(G13&gt;E13*1.3,"Доля HR-бюджета в выручке существенно выше бенчмарка — компания активно инвестирует в развитие HR-функции, проведите аудит эффективности затрат по направлениям",
IF(G13&lt;E13*0.7,"Доля HR-бюджета в выручке существенно ниже бенчмарка — проверьте достаточность ресурсов для ключевых HR-процессов и HR-сервисов, оцените риски для качества",
IF(AND(G13&gt;=E13*0.9,G13&lt;=E13*1.1),"Доля HR-бюджета в выручке соответствует бенчмарку по компаниям с аналогичной численностью персонала",
IF(AND(G13&gt;E13*1.1,G13&lt;=E13*1.3),"Доля HR-бюджета в выручке немного выше бенчмарка — проанализируйте отдачу от инвестиций и эффективность использования средств по ключевым направлениям",
"Доля HR-бюджета в выручке немного ниже бенчмарка — проверьте достаточность финансирования HR-процессов, оцените влияние на качество HR-сервисов"
))))))</f>
        <v/>
      </c>
      <c r="J13" s="43">
        <f>IF(G13="",0,IF(OR(G13&gt;E13*1.3,G13&lt;E13*0.7),1,0))</f>
        <v>0</v>
      </c>
    </row>
    <row r="14" spans="1:14" ht="45" customHeight="1">
      <c r="A14" s="27"/>
      <c r="B14" s="32">
        <v>4</v>
      </c>
      <c r="C14" s="31" t="s">
        <v>22</v>
      </c>
      <c r="D14" s="26" t="s">
        <v>37</v>
      </c>
      <c r="E14" s="17" t="b">
        <f>IF($D$6="До 500 сотрудников", VLOOKUP(C14, 'Рыночные значения'!$A$1:$D$8, 2, FALSE), IF($D$6="От 500 до 2000 сотрудников", VLOOKUP(C14, 'Рыночные значения'!$A$1:$D$8, 3, FALSE), IF($D$6="Более 2000 сотрудников", VLOOKUP(C14, 'Рыночные значения'!$A$1:$D$8, 4, FALSE))))</f>
        <v>0</v>
      </c>
      <c r="F14" s="15"/>
      <c r="G14" s="14"/>
      <c r="H14" s="75"/>
      <c r="I14" s="39" t="str">
        <f>IF(AND(G14&lt;&gt;"",D6=""),"Не выбрана численность персонала компании",
IF(G14="","",
IF(G14&gt;E14*1.3,"Нагрузка на рекрутеров существенно выше бенчмарка — проверьте, достигнуто ли это за счёт высокой эффективности процессов, либо есть риск снижения точности подбора из-за перегрузки",
IF(G14&lt;E14*0.7,"Нагрузка на рекрутеров существенно ниже бенчмарка — проверьте, обусловлено ли это сложностью позиций и высоким качеством отбора, либо есть потенциал для повышения эффективности",
IF(AND(G14&gt;=E14*0.9,G14&lt;=E14*1.1),"Нагрузка на рекрутеров соответствует бенчмарку по компаниям с аналогичной численностью персонала",
IF(AND(G14&gt;E14*1.1,G14&lt;=E14*1.3),"Нагрузка на рекрутеров немного выше бенчмарка — проанализируйте равномерность распределения задач и точность подбора",
"Нагрузка на рекрутеров немного ниже бенчмарка — проверьте эффективность процессов и распределение задач, оцените потенциал для оптимизации"
))))))</f>
        <v/>
      </c>
      <c r="J14" s="43">
        <f>IF(G14="",0,IF(OR(G14&gt;E14*1.3,G14&lt;E14*0.7),1,0))</f>
        <v>0</v>
      </c>
    </row>
    <row r="15" spans="1:14" ht="45" customHeight="1">
      <c r="A15" s="27"/>
      <c r="B15" s="37">
        <v>5</v>
      </c>
      <c r="C15" s="31" t="s">
        <v>19</v>
      </c>
      <c r="D15" s="35" t="s">
        <v>8</v>
      </c>
      <c r="E15" s="17" t="b">
        <f>IF($D$6="До 500 сотрудников", VLOOKUP(C15, 'Рыночные значения'!$A$1:$D$8, 2, FALSE), IF($D$6="От 500 до 2000 сотрудников", VLOOKUP(C15, 'Рыночные значения'!$A$1:$D$8, 3, FALSE), IF($D$6="Более 2000 сотрудников", VLOOKUP(C15, 'Рыночные значения'!$A$1:$D$8, 4, FALSE))))</f>
        <v>0</v>
      </c>
      <c r="F15" s="17"/>
      <c r="G15" s="41"/>
      <c r="H15" s="75"/>
      <c r="I15" s="42" t="str">
        <f>IF(AND(G15&lt;&gt;"",D6=""),"Не выбрана численность персонала компании",
IF(G15="","",
IF(G15&gt;E15*1.3,"Охват обучением существенно выше бенчмарка — проверьте, достигнуто ли это за счёт системного подхода к развитию, либо обучение носит формальный характер; в обоих случаях проанализируйте эффективность обучения и обоснованность затрат",
IF(G15&lt;E15*0.7,"Охват обучением существенно ниже бенчмарка — проверьте, обусловлено ли это целевым подходом с фокусом на ключевых сотрудниках, либо есть риски недоинвестирования в развитие персонала",
IF(AND(G15&gt;=E15*0.9,G15&lt;=E15*1.1),"Охват обучением соответствует бенчмарку по компаниям с аналогичной численностью персонала",
IF(AND(G15&gt;E15*1.1,G15&lt;=E15*1.3),"Охват обучением немного выше бенчмарка — проанализируйте эффективность обучения и обоснованность затрат",
"Охват обучением немного ниже бенчмарка — проверьте достаточность программ развития, оцените риски для долгосрочного роста сотрудников"
))))))</f>
        <v/>
      </c>
      <c r="J15" s="43">
        <f>IF(G15="", 0, IF(G15&lt;E15*0.7, 1, 0))</f>
        <v>0</v>
      </c>
      <c r="N15" s="29">
        <v>1</v>
      </c>
    </row>
    <row r="16" spans="1:14" ht="45" customHeight="1">
      <c r="A16" s="27"/>
      <c r="B16" s="37">
        <v>6</v>
      </c>
      <c r="C16" s="31" t="s">
        <v>20</v>
      </c>
      <c r="D16" s="26" t="s">
        <v>7</v>
      </c>
      <c r="E16" s="17" t="b">
        <f>IF($D$6="До 500 сотрудников", VLOOKUP(C16, 'Рыночные значения'!$A$1:$D$8, 2, FALSE), IF($D$6="От 500 до 2000 сотрудников", VLOOKUP(C16, 'Рыночные значения'!$A$1:$D$8, 3, FALSE), IF($D$6="Более 2000 сотрудников", VLOOKUP(C16, 'Рыночные значения'!$A$1:$D$8, 4, FALSE))))</f>
        <v>0</v>
      </c>
      <c r="F16" s="17"/>
      <c r="G16" s="41"/>
      <c r="H16" s="75"/>
      <c r="I16" s="39" t="str">
        <f>IF(AND(G16&lt;&gt;"",D6=""),"Не выбрана численность персонала компании",
IF(G16="","",
IF(G16&gt;E16*1.3,"Текучесть существенно выше бенчмарка — проверьте, обусловлено ли это отраслевой спецификой, либо есть системные проблемы с удержанием, требующие комплексного анализа",
IF(G16&lt;E16*0.7,"Текучесть существенно ниже бенчмарка — оцените отраслевую специфику, продолжайте развивать и масштабировать практики удержания, уделите внимание внутренней мобильности и карьерному развитию, чтобы предотвратить возможные увольнения в будущем",
IF(AND(G16&gt;=E16*0.9,G16&lt;=E16*1.1),"Текучесть персонала соответствует бенчмарку по компаниям с аналогичной численностью персонала",
IF(AND(G16&gt;E16*1.1,G16&lt;=E16*1.3),"Текучесть немного выше бенчмарка — проанализируйте причины увольнений и точечно скорректируйте программы удержания",
"Текучесть немного ниже бенчмарка — продолжайте развивать и масштабировать практики удержания, развивайте внутреннюю мобильность и карьерные треки для сотрудников, чтобы снизить риски увольнений из-за отсутствия роста"
))))))</f>
        <v/>
      </c>
      <c r="J16" s="43">
        <f>IF(G16="", 0, IF(G16&gt;E16*0.7, 1, 0))</f>
        <v>0</v>
      </c>
    </row>
    <row r="17" spans="1:12" ht="45" customHeight="1">
      <c r="A17" s="27"/>
      <c r="B17" s="38">
        <v>7</v>
      </c>
      <c r="C17" s="31" t="s">
        <v>25</v>
      </c>
      <c r="D17" s="35" t="s">
        <v>9</v>
      </c>
      <c r="E17" s="17" t="b">
        <f>IF($D$6="До 500 сотрудников", VLOOKUP(C17, 'Рыночные значения'!$A$1:$D$8, 2, FALSE), IF($D$6="От 500 до 2000 сотрудников", VLOOKUP(C17, 'Рыночные значения'!$A$1:$D$8, 3, FALSE), IF($D$6="Более 2000 сотрудников", VLOOKUP(C17, 'Рыночные значения'!$A$1:$D$8, 4, FALSE))))</f>
        <v>0</v>
      </c>
      <c r="F17" s="17"/>
      <c r="G17" s="40"/>
      <c r="H17" s="75"/>
      <c r="I17" s="39" t="str">
        <f>IF(AND(G17&lt;&gt;"",D6=""),"Не выбрана численность персонала компании",
IF(G17="","",
IF(G17&gt;E17*1.3,"Доля сотрудников в управленческом резерве существенно выше бенчмарка — оцените эффективность программы: анализируйте долю назначений из резерва и качество подготовки участников, чтобы исключить формальное участие",
IF(G17&lt;E17*0.7,"Доля сотрудников в управленческом резерве существенно ниже бенчмарка — обратите внимание на кадровую защищенность, оцените риски внезапной потери ключевых сотрудников",
IF(AND(G17&gt;=E17*0.9,G17&lt;=E17*1.1),"Доля сотрудников в управленческом резерве соответствует бенчмарку по компаниям с аналогичной численностью персонала",
IF(AND(G17&gt;E17*1.1,G17&lt;=E17*1.3),"Доля сотрудников в управленческом резерве немного выше бенчмарка — проанализируйте эффективность подготовки резервистов и их готовность к замещению",
"Доля сотрудников в управленческом резерве немного ниже бенчмарка — оцените кадровую защищенность и систему преемственности"
))))))</f>
        <v/>
      </c>
      <c r="J17" s="43">
        <f>IF(G17="",0,IF(OR(G17&gt;E17*1.3,G17&lt;E17*0.7),1,0))</f>
        <v>0</v>
      </c>
    </row>
    <row r="18" spans="1:12" ht="45.75" customHeight="1">
      <c r="A18" s="27"/>
      <c r="B18" s="37">
        <v>8</v>
      </c>
      <c r="C18" s="33" t="s">
        <v>26</v>
      </c>
      <c r="D18" s="26" t="s">
        <v>27</v>
      </c>
      <c r="E18" s="17" t="b">
        <f>IF($D$6="До 500 сотрудников", VLOOKUP(C18, 'Рыночные значения'!$A$1:$D$9, 2, FALSE), IF($D$6="От 500 до 2000 сотрудников", VLOOKUP(C18, 'Рыночные значения'!$A$1:$D$9, 3, FALSE), IF($D$6="Более 2000 сотрудников", VLOOKUP(C18, 'Рыночные значения'!$A$1:$D$9, 4, FALSE))))</f>
        <v>0</v>
      </c>
      <c r="F18" s="17"/>
      <c r="G18" s="14"/>
      <c r="H18" s="75"/>
      <c r="I18" s="46" t="str">
        <f>IF(AND(G18&lt;&gt;"",D6=""),"Не выбрана численность персонала компании",
IF(G18="","",
IF(G18&gt;E18*1.3,"Доля вакансий, закрытых внутренними кандидатами, существенно выше бенчмарка — оцените отраслевую специфику, проверьте стратегию найма: если компания осознанно делает ставку на внутренних кандидатов, уделите внимание системе их подготовки и переподготовки",
IF(G18&lt;E18*0.7,"Доля вакансий, закрытых внутренними кандидатами, существенно ниже бенчмарка — оцените отраслевую специфику, проверьте систему развития и карьерные треки, выявите барьеры для внутренних назначений",
IF(AND(G18&gt;=E18*0.9,G18&lt;=E18*1.1),"Доля вакансий, закрытых внутренними кандидатами, соответствует бенчмарку по компаниям с аналогичной численностью персонала",
IF(AND(G18&gt;E18*1.1,G18&lt;=E18*1.3),"Доля вакансий, закрытых внутренними кандидатами, немного выше бенчмарка — проверьте стратегию найма: если это осознанный выбор в пользу внутренних назначений, оцените соответствие кандидатов требованиям и эффективность их подготовки",
"Доля вакансий, закрытых внутренними кандидатами, немного ниже бенчмарка — проанализируйте возможности для карьерного роста и внутренней мобильности"
))))))</f>
        <v/>
      </c>
      <c r="J18" s="55">
        <f>IF(G18="",0,IF(OR(G18&gt;E18*1.3,G18&lt;E18*0.7),1,0))</f>
        <v>0</v>
      </c>
    </row>
    <row r="19" spans="1:12" ht="12.75" customHeight="1">
      <c r="A19" s="19"/>
      <c r="B19" s="28"/>
      <c r="C19" s="34"/>
      <c r="D19" s="34"/>
      <c r="E19" s="22"/>
      <c r="F19" s="22"/>
      <c r="G19" s="22"/>
      <c r="H19" s="22"/>
      <c r="I19" s="61"/>
      <c r="J19" s="52">
        <f>IF(G19="",0,IF(OR(G19&gt;E19*1.3,G19&lt;E19*0.7),1,0))</f>
        <v>0</v>
      </c>
    </row>
    <row r="20" spans="1:12" ht="9" customHeight="1">
      <c r="A20" s="19"/>
      <c r="B20" s="28"/>
      <c r="C20" s="22"/>
      <c r="D20" s="22"/>
      <c r="E20" s="22"/>
      <c r="F20" s="22"/>
      <c r="G20" s="22"/>
      <c r="H20" s="22"/>
      <c r="I20" s="61"/>
      <c r="J20" s="52"/>
    </row>
    <row r="21" spans="1:12" ht="32.25" customHeight="1">
      <c r="A21" s="1"/>
      <c r="B21" s="9"/>
      <c r="C21" s="79" t="s">
        <v>29</v>
      </c>
      <c r="D21" s="80"/>
      <c r="E21" s="80"/>
      <c r="F21" s="80"/>
      <c r="G21" s="80"/>
      <c r="H21" s="80"/>
      <c r="I21" s="90" t="s">
        <v>32</v>
      </c>
      <c r="J21" s="63"/>
    </row>
    <row r="22" spans="1:12" ht="15" hidden="1" customHeight="1">
      <c r="A22" s="1"/>
      <c r="B22" s="7"/>
      <c r="C22" s="81" t="s">
        <v>15</v>
      </c>
      <c r="D22" s="82"/>
      <c r="E22" s="82"/>
      <c r="F22" s="82"/>
      <c r="G22" s="82"/>
      <c r="H22" s="82"/>
      <c r="I22" s="83"/>
      <c r="J22" s="2"/>
      <c r="L22" s="53"/>
    </row>
    <row r="23" spans="1:12" ht="185.5" customHeight="1">
      <c r="A23" s="8"/>
      <c r="B23" s="56"/>
      <c r="C23" s="67" t="s">
        <v>31</v>
      </c>
      <c r="D23" s="57"/>
      <c r="E23" s="57"/>
      <c r="F23" s="57"/>
      <c r="G23" s="57"/>
      <c r="H23" s="65"/>
      <c r="I23" s="69" t="s">
        <v>34</v>
      </c>
      <c r="J23" s="2"/>
    </row>
    <row r="24" spans="1:12" ht="15.5">
      <c r="A24" s="19"/>
      <c r="B24" s="19"/>
      <c r="J24" s="18"/>
      <c r="K24" s="18"/>
      <c r="L24" s="18"/>
    </row>
    <row r="25" spans="1:12" ht="15.5">
      <c r="A25" s="19"/>
      <c r="B25" s="19"/>
      <c r="C25" s="84" t="s">
        <v>40</v>
      </c>
      <c r="D25" s="78"/>
      <c r="E25" s="78"/>
      <c r="F25" s="78"/>
      <c r="G25" s="78"/>
      <c r="H25" s="78"/>
      <c r="I25" s="78"/>
      <c r="J25" s="18"/>
      <c r="K25" s="18"/>
      <c r="L25" s="18"/>
    </row>
    <row r="26" spans="1:12" ht="15.5">
      <c r="A26" s="19"/>
      <c r="B26" s="19"/>
      <c r="C26" s="84" t="s">
        <v>38</v>
      </c>
      <c r="D26" s="78"/>
      <c r="E26" s="78"/>
      <c r="F26" s="78"/>
      <c r="G26" s="78"/>
      <c r="H26" s="78"/>
      <c r="I26" s="78"/>
      <c r="J26" s="18"/>
      <c r="K26" s="18"/>
      <c r="L26" s="18"/>
    </row>
    <row r="27" spans="1:12" ht="15" customHeight="1">
      <c r="A27" s="19"/>
      <c r="B27" s="19"/>
      <c r="C27" s="78" t="s">
        <v>39</v>
      </c>
      <c r="D27" s="78"/>
      <c r="E27" s="78"/>
      <c r="F27" s="78"/>
      <c r="G27" s="78"/>
      <c r="H27" s="78"/>
      <c r="I27" s="78"/>
      <c r="J27" s="78"/>
      <c r="K27" s="78"/>
      <c r="L27" s="78"/>
    </row>
    <row r="28" spans="1:12" ht="15.5">
      <c r="A28" s="19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15.5">
      <c r="A29" s="19"/>
      <c r="B29" s="19"/>
      <c r="C29" s="18"/>
      <c r="E29" s="18"/>
      <c r="F29" s="18"/>
      <c r="G29" s="18"/>
      <c r="H29" s="18"/>
      <c r="I29" s="18"/>
      <c r="J29" s="18"/>
      <c r="K29" s="18"/>
      <c r="L29" s="18"/>
    </row>
    <row r="30" spans="1:12" ht="15.5">
      <c r="A30" s="19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ht="15.5">
      <c r="A31" s="19"/>
      <c r="B31" s="19"/>
      <c r="C31" s="50"/>
      <c r="D31" s="18"/>
      <c r="E31" s="18"/>
      <c r="F31" s="18"/>
      <c r="G31" s="18"/>
      <c r="H31" s="18"/>
      <c r="I31" s="18"/>
      <c r="J31" s="18"/>
      <c r="K31" s="18"/>
      <c r="L31" s="18"/>
    </row>
    <row r="32" spans="1:12" ht="15.5">
      <c r="A32" s="19"/>
      <c r="B32" s="19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5.5">
      <c r="A33" s="19"/>
      <c r="B33" s="19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2" ht="15.5">
      <c r="A34" s="19"/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12" ht="15.5">
      <c r="A35" s="19"/>
      <c r="B35" s="19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ht="15.5">
      <c r="A36" s="19"/>
      <c r="B36" s="19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pans="1:12" ht="15.5">
      <c r="A37" s="19"/>
      <c r="B37" s="19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2" ht="15.5">
      <c r="A38" s="19"/>
      <c r="B38" s="19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2" ht="15.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ht="15.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15.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</sheetData>
  <sheetProtection algorithmName="SHA-512" hashValue="FYVejdO/Nhd5zLFTeIcsTCbbOSKYRVQnP39oCAI73nHMKjg2Hy0LNfin35JWJBTtsY9RZsXZkU0j6dZgTVGZJA==" saltValue="XYcU7GAt06D652olp+j5uA==" spinCount="100000" sheet="1" objects="1" scenarios="1" selectLockedCells="1"/>
  <mergeCells count="10">
    <mergeCell ref="G1:H1"/>
    <mergeCell ref="C2:D2"/>
    <mergeCell ref="C27:L27"/>
    <mergeCell ref="C21:H21"/>
    <mergeCell ref="C22:I22"/>
    <mergeCell ref="C26:I26"/>
    <mergeCell ref="C4:I4"/>
    <mergeCell ref="C6:C7"/>
    <mergeCell ref="D6:D7"/>
    <mergeCell ref="C25:I25"/>
  </mergeCells>
  <conditionalFormatting sqref="G11:G14 G17:G18">
    <cfRule type="expression" dxfId="8" priority="1">
      <formula>AND(G11&lt;&gt;"",ABS(G11-E11)/E11 &lt;=0.1)</formula>
    </cfRule>
  </conditionalFormatting>
  <conditionalFormatting sqref="G11:G18">
    <cfRule type="expression" dxfId="7" priority="6">
      <formula>AND(G11&lt;&gt;"",ABS(G11-E11)/E11 &gt; 0.1, ABS(G11-E11)/E11 &lt;= 0.3)</formula>
    </cfRule>
    <cfRule type="expression" dxfId="6" priority="7">
      <formula>AND(G11&lt;&gt;"",ABS(G11-E11)/E11 &gt; 0.3)</formula>
    </cfRule>
  </conditionalFormatting>
  <conditionalFormatting sqref="G15">
    <cfRule type="expression" dxfId="5" priority="3">
      <formula>AND(G15&lt;&gt;"",G15&gt;E15)</formula>
    </cfRule>
  </conditionalFormatting>
  <conditionalFormatting sqref="G15:G16">
    <cfRule type="expression" dxfId="4" priority="5">
      <formula>AND(G15&lt;&gt;"", ABS(G15-E15)/E15 &lt;= 0.1)</formula>
    </cfRule>
  </conditionalFormatting>
  <conditionalFormatting sqref="G16">
    <cfRule type="expression" dxfId="3" priority="2">
      <formula>$I$14="Не выбрана численность персонала компании"</formula>
    </cfRule>
    <cfRule type="expression" dxfId="2" priority="4">
      <formula>AND(G16&lt;&gt;"",G16&lt;E16)</formula>
    </cfRule>
  </conditionalFormatting>
  <conditionalFormatting sqref="G18">
    <cfRule type="expression" dxfId="1" priority="8">
      <formula>AND(G18&lt;&gt;"",ABS(G18-E18)/E18 &gt; 0.1, ABS(G18-E18)/E18 &lt;= 0.3)</formula>
    </cfRule>
    <cfRule type="expression" dxfId="0" priority="9">
      <formula>AND(G18&lt;&gt;"",ABS(G18-E18)/E18 &gt; 0.3)</formula>
    </cfRule>
  </conditionalFormatting>
  <dataValidations count="2">
    <dataValidation type="list" allowBlank="1" showInputMessage="1" showErrorMessage="1" sqref="D6" xr:uid="{2C8B4AF6-6616-4DF3-A679-0BBFE4F2E95D}">
      <formula1>"До 500 сотрудников, От 500 до 2000 сотрудников, Более 2000 сотрудников"</formula1>
    </dataValidation>
    <dataValidation type="list" allowBlank="1" showInputMessage="1" showErrorMessage="1" sqref="P4" xr:uid="{8C41BACA-309F-4846-A76F-A42FD5952A04}">
      <formula1>"Малая компания, Средняя компания, Крупная компания"</formula1>
    </dataValidation>
  </dataValidations>
  <hyperlinks>
    <hyperlink ref="I1" r:id="rId1" xr:uid="{FB5A5DD5-FC5E-4792-B3BE-62CB5BAD8F02}"/>
    <hyperlink ref="I21:J21" r:id="rId2" display="Диагностика HR-службы по модели SCAN" xr:uid="{C135A47E-664F-4578-865C-0DDDB5DA6223}"/>
  </hyperlinks>
  <pageMargins left="0.7" right="0.7" top="0.75" bottom="0.75" header="0.3" footer="0.3"/>
  <pageSetup paperSize="9" scale="5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9"/>
  <sheetViews>
    <sheetView zoomScaleNormal="100" workbookViewId="0">
      <selection activeCell="C7" sqref="C7"/>
    </sheetView>
  </sheetViews>
  <sheetFormatPr defaultRowHeight="14.5"/>
  <cols>
    <col min="1" max="1" width="36.26953125" customWidth="1"/>
    <col min="2" max="2" width="16.453125" bestFit="1" customWidth="1"/>
    <col min="3" max="4" width="18.26953125" bestFit="1" customWidth="1"/>
  </cols>
  <sheetData>
    <row r="1" spans="1:5">
      <c r="A1" s="10" t="s">
        <v>10</v>
      </c>
      <c r="B1" s="11" t="s">
        <v>13</v>
      </c>
      <c r="C1" s="11" t="s">
        <v>12</v>
      </c>
      <c r="D1" s="11" t="s">
        <v>14</v>
      </c>
      <c r="E1" s="12"/>
    </row>
    <row r="2" spans="1:5" ht="29">
      <c r="A2" s="13" t="s">
        <v>21</v>
      </c>
      <c r="B2" s="71">
        <v>27.589743589743591</v>
      </c>
      <c r="C2" s="73">
        <v>41.81</v>
      </c>
      <c r="D2" s="71">
        <v>61.15876532269975</v>
      </c>
      <c r="E2" s="74" t="s">
        <v>11</v>
      </c>
    </row>
    <row r="3" spans="1:5" ht="29">
      <c r="A3" s="13" t="s">
        <v>17</v>
      </c>
      <c r="B3" s="72">
        <v>21.242727272727301</v>
      </c>
      <c r="C3" s="72">
        <v>13.903460550390401</v>
      </c>
      <c r="D3" s="72">
        <v>13.2568611272422</v>
      </c>
      <c r="E3" s="74" t="s">
        <v>11</v>
      </c>
    </row>
    <row r="4" spans="1:5" ht="29">
      <c r="A4" s="13" t="s">
        <v>18</v>
      </c>
      <c r="B4" s="72">
        <v>0.51902691612524998</v>
      </c>
      <c r="C4" s="72">
        <v>0.354957047922632</v>
      </c>
      <c r="D4" s="72">
        <v>0.19947579438325899</v>
      </c>
      <c r="E4" s="74" t="s">
        <v>11</v>
      </c>
    </row>
    <row r="5" spans="1:5" ht="29">
      <c r="A5" s="13" t="s">
        <v>22</v>
      </c>
      <c r="B5" s="71">
        <v>37.824675324675326</v>
      </c>
      <c r="C5" s="71">
        <v>71.5625</v>
      </c>
      <c r="D5" s="71">
        <v>74.103811149032992</v>
      </c>
      <c r="E5" s="74" t="s">
        <v>11</v>
      </c>
    </row>
    <row r="6" spans="1:5">
      <c r="A6" s="13" t="s">
        <v>19</v>
      </c>
      <c r="B6" s="72">
        <v>38.054935402408233</v>
      </c>
      <c r="C6" s="72">
        <v>68.050595238095198</v>
      </c>
      <c r="D6" s="72">
        <v>72.704014379073925</v>
      </c>
      <c r="E6" s="74" t="s">
        <v>11</v>
      </c>
    </row>
    <row r="7" spans="1:5">
      <c r="A7" s="13" t="s">
        <v>20</v>
      </c>
      <c r="B7" s="72">
        <v>26.671408250355622</v>
      </c>
      <c r="C7" s="72">
        <v>27.224334600760457</v>
      </c>
      <c r="D7" s="72">
        <v>18.862489362333772</v>
      </c>
      <c r="E7" s="74" t="s">
        <v>11</v>
      </c>
    </row>
    <row r="8" spans="1:5" ht="43.5">
      <c r="A8" s="13" t="s">
        <v>25</v>
      </c>
      <c r="B8" s="72">
        <v>3</v>
      </c>
      <c r="C8" s="72">
        <v>3.6543029417138677</v>
      </c>
      <c r="D8" s="72">
        <v>2.7246015492832338</v>
      </c>
      <c r="E8" s="74" t="s">
        <v>11</v>
      </c>
    </row>
    <row r="9" spans="1:5" ht="29">
      <c r="A9" s="13" t="s">
        <v>26</v>
      </c>
      <c r="B9" s="72">
        <v>27.405189620758485</v>
      </c>
      <c r="C9" s="72">
        <v>32.355451649851723</v>
      </c>
      <c r="D9" s="72">
        <v>45.472061657032754</v>
      </c>
      <c r="E9" s="74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Чек-лист</vt:lpstr>
      <vt:lpstr>Рыночные значения</vt:lpstr>
      <vt:lpstr>'Чек-лист'!Область_печати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 Кери</dc:creator>
  <cp:lastModifiedBy>Pankova Tatiana</cp:lastModifiedBy>
  <cp:lastPrinted>2024-08-01T13:45:05Z</cp:lastPrinted>
  <dcterms:created xsi:type="dcterms:W3CDTF">2024-07-31T11:56:41Z</dcterms:created>
  <dcterms:modified xsi:type="dcterms:W3CDTF">2026-07-23T08:52:39Z</dcterms:modified>
</cp:coreProperties>
</file>