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ate\Downloads\Telegram Desktop\"/>
    </mc:Choice>
  </mc:AlternateContent>
  <xr:revisionPtr revIDLastSave="0" documentId="13_ncr:1_{411AAF5A-9ECB-4B2C-85BC-AF9C6D16B52F}" xr6:coauthVersionLast="47" xr6:coauthVersionMax="47" xr10:uidLastSave="{00000000-0000-0000-0000-000000000000}"/>
  <bookViews>
    <workbookView showHorizontalScroll="0" showVerticalScroll="0" xWindow="-120" yWindow="-120" windowWidth="38640" windowHeight="21120" xr2:uid="{00000000-000D-0000-FFFF-FFFF00000000}"/>
  </bookViews>
  <sheets>
    <sheet name="Чек-лист" sheetId="1" r:id="rId1"/>
    <sheet name="Рыночные значения" sheetId="2" state="hidden" r:id="rId2"/>
  </sheets>
  <definedNames>
    <definedName name="_xlnm._FilterDatabase" localSheetId="0" hidden="1">'Чек-лист'!$C$5:$D$6</definedName>
    <definedName name="_xlnm.Print_Area" localSheetId="0">'Чек-лист'!$A$1:$K$21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E15" i="1"/>
  <c r="E17" i="1" l="1"/>
  <c r="I17" i="1" s="1"/>
  <c r="J18" i="1"/>
  <c r="E16" i="1"/>
  <c r="I16" i="1" s="1"/>
  <c r="J17" i="1" l="1"/>
  <c r="E10" i="1"/>
  <c r="I10" i="1" s="1"/>
  <c r="J10" i="1" l="1"/>
  <c r="E11" i="1"/>
  <c r="I11" i="1" s="1"/>
  <c r="E12" i="1"/>
  <c r="E13" i="1"/>
  <c r="E14" i="1"/>
  <c r="J15" i="1" l="1"/>
  <c r="J16" i="1"/>
  <c r="J14" i="1"/>
  <c r="J12" i="1"/>
  <c r="J11" i="1"/>
  <c r="J13" i="1"/>
</calcChain>
</file>

<file path=xl/sharedStrings.xml><?xml version="1.0" encoding="utf-8"?>
<sst xmlns="http://schemas.openxmlformats.org/spreadsheetml/2006/main" count="50" uniqueCount="36">
  <si>
    <t>№</t>
  </si>
  <si>
    <t>Название метрики</t>
  </si>
  <si>
    <t>Формула расчета</t>
  </si>
  <si>
    <t>Рыночное значение</t>
  </si>
  <si>
    <t xml:space="preserve">Ваше значение </t>
  </si>
  <si>
    <t>Рекомендация</t>
  </si>
  <si>
    <t>ФОТ компании / Выручка компании x 100%</t>
  </si>
  <si>
    <t>HR-бюджет (за вычетом ФОТ) / выручка компании x 100%</t>
  </si>
  <si>
    <t>Суммарное количество закрытых вакансий внутренними силами / ССЧ специалистов по подбору персонала</t>
  </si>
  <si>
    <t>Количество всех увольнений за год / ССЧ персонала компании х 100%</t>
  </si>
  <si>
    <t>Количество сотрудников компании, посетивших обучение / ССЧ персонала компании х 100%</t>
  </si>
  <si>
    <t>Численность кадрового резерва / ССЧ персонала компании x 100%</t>
  </si>
  <si>
    <t>Метрика</t>
  </si>
  <si>
    <t>среднее</t>
  </si>
  <si>
    <t>медиана</t>
  </si>
  <si>
    <t>От 500 до 2000 сотрудников</t>
  </si>
  <si>
    <t>До 500 сотрудников</t>
  </si>
  <si>
    <t>Более 2000 сотрудников</t>
  </si>
  <si>
    <t>ССЧ персонала компании / ССЧ HR-специалистов (задействованных в процессе)</t>
  </si>
  <si>
    <t>Повысить эффективность HR-среды</t>
  </si>
  <si>
    <t>Про комплексную диагностику и повышение эффективности HR-службы можно более подробно прочитать по ссылке ниже, а также позвонить нам по телефону +7 926 173-79-05 и обсудить проект по повышению эффективности HR-службы.</t>
  </si>
  <si>
    <t>Выберите численность персонала Вашей компании</t>
  </si>
  <si>
    <t>Доля общего ФОТ в выручке компании (%)</t>
  </si>
  <si>
    <t>Доля HR-бюджета в выручке компании (%)</t>
  </si>
  <si>
    <t>Охват персонала обучением (%)</t>
  </si>
  <si>
    <t>Текучесть персонала (%)</t>
  </si>
  <si>
    <t>Количество сотрудников компании на 1 HR (чел.)</t>
  </si>
  <si>
    <t>Среднее кол-во вакансий, закрытых 1 внутренним рекрутером за год (ед.)</t>
  </si>
  <si>
    <t>SelfSCAN - экспресс-аудит вашей HR-службы с экспертными рекомендациями</t>
  </si>
  <si>
    <r>
      <t xml:space="preserve">
</t>
    </r>
    <r>
      <rPr>
        <b/>
        <sz val="10"/>
        <color theme="1"/>
        <rFont val="Golos Text"/>
        <family val="2"/>
        <charset val="204"/>
      </rPr>
      <t>Как работать с чек-листом selfSCAN?</t>
    </r>
    <r>
      <rPr>
        <sz val="10"/>
        <color theme="1"/>
        <rFont val="Golos Text"/>
        <family val="2"/>
        <charset val="204"/>
      </rPr>
      <t xml:space="preserve">
1. Выберите численность персонала компании с помощью выпадающего списка.
2. Выберите метрику, по которой хотите проверить HR-среду своей компании.
3. Введите значение по своей компании в соответствующую ячейку столбца "Ваше значение".
4. Ознакомьтесь с рекомендациями экспертов ЭКОПСИ.
</t>
    </r>
    <r>
      <rPr>
        <b/>
        <sz val="10"/>
        <color theme="1"/>
        <rFont val="Golos Text"/>
        <family val="2"/>
        <charset val="204"/>
      </rPr>
      <t>Что значит цвет  ячейки?</t>
    </r>
    <r>
      <rPr>
        <sz val="10"/>
        <color theme="1"/>
        <rFont val="Golos Text"/>
        <family val="2"/>
        <charset val="204"/>
      </rPr>
      <t xml:space="preserve">
Зеленый цвет: Нет отклонений от рыночного значения, отклонение от рыночного значения составляет до ±10%
Желтый цвет: Отклонение от рыночного значения составляет от 10% до 30% 
Красный цвет: Отклонение от рыночного значения составляет более 30%</t>
    </r>
  </si>
  <si>
    <t>Всероссийское исследование HR-МЕТР</t>
  </si>
  <si>
    <t>Для полного доступа ко всем бенчмаркам Вы можете принять участие в исследовании или приобрести готовый отчет с актуальными HR-данными.</t>
  </si>
  <si>
    <t>Доля сотрудников, состоящих в управленческом резерве, в общей численности персонала (%)</t>
  </si>
  <si>
    <t>Доля вакансий, закрытых внутренними кандидатами (%)</t>
  </si>
  <si>
    <t>Количество внутренних переводов за год / Сумма внутренних переводов и принятых сотрудников за год *100%</t>
  </si>
  <si>
    <t>Про комплексную диагностику и варианты повышения эффективности HR-службы можно более подробно узнать, нажав на кнопку ниже или отсканировав QR-код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</si>
</sst>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charset val="204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charset val="204"/>
      <scheme val="minor"/>
    </font>
    <font>
      <sz val="10"/>
      <color theme="1"/>
      <name val="Open Sans"/>
      <family val="2"/>
    </font>
    <font>
      <sz val="9"/>
      <color theme="1"/>
      <name val="Open Sans"/>
      <family val="2"/>
    </font>
    <font>
      <b/>
      <sz val="10"/>
      <color theme="0"/>
      <name val="Golos Text"/>
      <family val="2"/>
      <charset val="204"/>
    </font>
    <font>
      <sz val="10"/>
      <color theme="1"/>
      <name val="Golos Text"/>
      <family val="2"/>
      <charset val="204"/>
    </font>
    <font>
      <b/>
      <sz val="10"/>
      <color theme="1"/>
      <name val="Golos Text"/>
      <family val="2"/>
      <charset val="204"/>
    </font>
    <font>
      <b/>
      <sz val="10"/>
      <name val="Golos Text"/>
      <family val="2"/>
      <charset val="204"/>
    </font>
    <font>
      <b/>
      <sz val="9"/>
      <name val="Golos Text"/>
      <family val="2"/>
      <charset val="204"/>
    </font>
    <font>
      <sz val="9"/>
      <color theme="1"/>
      <name val="Golos Text"/>
      <family val="2"/>
      <charset val="204"/>
    </font>
    <font>
      <sz val="10"/>
      <color theme="0"/>
      <name val="Golos Text"/>
      <family val="2"/>
      <charset val="204"/>
    </font>
    <font>
      <sz val="11"/>
      <color theme="0"/>
      <name val="Aptos Narrow"/>
      <family val="2"/>
      <charset val="204"/>
      <scheme val="minor"/>
    </font>
    <font>
      <u/>
      <sz val="11"/>
      <color theme="1"/>
      <name val="Aptos Narrow"/>
      <family val="2"/>
      <charset val="204"/>
      <scheme val="minor"/>
    </font>
    <font>
      <u/>
      <sz val="11"/>
      <color rgb="FFFF474A"/>
      <name val="Aptos Narrow"/>
      <family val="2"/>
      <charset val="204"/>
      <scheme val="minor"/>
    </font>
    <font>
      <sz val="9"/>
      <color theme="0"/>
      <name val="Open Sans"/>
      <family val="2"/>
    </font>
    <font>
      <b/>
      <sz val="9"/>
      <color theme="0"/>
      <name val="Golos Text"/>
      <family val="2"/>
      <charset val="204"/>
    </font>
    <font>
      <sz val="10"/>
      <color theme="0"/>
      <name val="Open Sans"/>
      <family val="2"/>
    </font>
    <font>
      <sz val="9"/>
      <color theme="0"/>
      <name val="Open Sans"/>
      <family val="2"/>
      <charset val="204"/>
    </font>
    <font>
      <sz val="9"/>
      <color theme="0"/>
      <name val="Golos Text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BFFFF"/>
        <bgColor indexed="64"/>
      </patternFill>
    </fill>
    <fill>
      <patternFill patternType="solid">
        <fgColor rgb="FFF3EE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474A"/>
        <bgColor indexed="64"/>
      </patternFill>
    </fill>
    <fill>
      <patternFill patternType="solid">
        <fgColor rgb="FFCBBF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10AD8"/>
      </right>
      <top style="thin">
        <color rgb="FF710AD8"/>
      </top>
      <bottom style="thin">
        <color rgb="FF710AD8"/>
      </bottom>
      <diagonal/>
    </border>
    <border>
      <left style="thin">
        <color rgb="FFCBBFAD"/>
      </left>
      <right style="thin">
        <color rgb="FFCBBFAD"/>
      </right>
      <top style="thin">
        <color rgb="FFCBBFAD"/>
      </top>
      <bottom style="thin">
        <color rgb="FFCBBFAD"/>
      </bottom>
      <diagonal/>
    </border>
    <border>
      <left/>
      <right/>
      <top style="thin">
        <color rgb="FFCBBFAD"/>
      </top>
      <bottom/>
      <diagonal/>
    </border>
    <border>
      <left/>
      <right style="thin">
        <color rgb="FFCBBFAD"/>
      </right>
      <top style="thin">
        <color rgb="FFCBBFAD"/>
      </top>
      <bottom/>
      <diagonal/>
    </border>
    <border>
      <left style="thin">
        <color rgb="FFCBBFAD"/>
      </left>
      <right/>
      <top/>
      <bottom/>
      <diagonal/>
    </border>
    <border>
      <left/>
      <right style="thin">
        <color rgb="FFCBBFAD"/>
      </right>
      <top/>
      <bottom/>
      <diagonal/>
    </border>
    <border>
      <left/>
      <right/>
      <top/>
      <bottom style="thin">
        <color rgb="FFCBBFAD"/>
      </bottom>
      <diagonal/>
    </border>
    <border>
      <left/>
      <right style="thin">
        <color rgb="FFCBBFAD"/>
      </right>
      <top/>
      <bottom style="thin">
        <color rgb="FFCBBFAD"/>
      </bottom>
      <diagonal/>
    </border>
    <border>
      <left/>
      <right/>
      <top style="thin">
        <color rgb="FFCBBFAD"/>
      </top>
      <bottom style="thin">
        <color rgb="FFCBBFAD"/>
      </bottom>
      <diagonal/>
    </border>
    <border>
      <left/>
      <right style="thin">
        <color rgb="FFCBBFAD"/>
      </right>
      <top style="thin">
        <color rgb="FFCBBFAD"/>
      </top>
      <bottom style="thin">
        <color rgb="FFCBBFAD"/>
      </bottom>
      <diagonal/>
    </border>
    <border>
      <left/>
      <right/>
      <top/>
      <bottom style="thin">
        <color rgb="FFC0B19C"/>
      </bottom>
      <diagonal/>
    </border>
    <border>
      <left/>
      <right/>
      <top style="thin">
        <color rgb="FFC0B19C"/>
      </top>
      <bottom style="thin">
        <color rgb="FFC0B19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4" fillId="3" borderId="0" xfId="0" applyFont="1" applyFill="1"/>
    <xf numFmtId="0" fontId="3" fillId="3" borderId="0" xfId="0" applyFont="1" applyFill="1"/>
    <xf numFmtId="0" fontId="0" fillId="3" borderId="0" xfId="0" applyFill="1"/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/>
    <xf numFmtId="0" fontId="4" fillId="5" borderId="0" xfId="0" applyFont="1" applyFill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/>
    <xf numFmtId="0" fontId="15" fillId="3" borderId="0" xfId="0" applyFont="1" applyFill="1"/>
    <xf numFmtId="0" fontId="17" fillId="3" borderId="1" xfId="0" applyFont="1" applyFill="1" applyBorder="1"/>
    <xf numFmtId="0" fontId="17" fillId="3" borderId="0" xfId="0" applyFont="1" applyFill="1"/>
    <xf numFmtId="0" fontId="12" fillId="3" borderId="0" xfId="0" applyFont="1" applyFill="1"/>
    <xf numFmtId="0" fontId="3" fillId="3" borderId="0" xfId="0" applyFont="1" applyFill="1" applyAlignment="1">
      <alignment horizontal="left" vertical="center" indent="1"/>
    </xf>
    <xf numFmtId="0" fontId="18" fillId="6" borderId="0" xfId="0" applyFont="1" applyFill="1"/>
    <xf numFmtId="0" fontId="16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7" xfId="0" applyFont="1" applyFill="1" applyBorder="1"/>
    <xf numFmtId="0" fontId="8" fillId="3" borderId="7" xfId="0" applyFont="1" applyFill="1" applyBorder="1" applyAlignment="1">
      <alignment vertical="center" wrapText="1"/>
    </xf>
    <xf numFmtId="0" fontId="14" fillId="3" borderId="7" xfId="1" applyFont="1" applyFill="1" applyBorder="1" applyAlignment="1" applyProtection="1">
      <alignment horizontal="left" vertical="center"/>
      <protection locked="0"/>
    </xf>
    <xf numFmtId="0" fontId="5" fillId="6" borderId="7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vertical="center" wrapText="1"/>
    </xf>
    <xf numFmtId="0" fontId="6" fillId="3" borderId="7" xfId="0" applyFont="1" applyFill="1" applyBorder="1"/>
    <xf numFmtId="0" fontId="6" fillId="7" borderId="9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7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19" fillId="4" borderId="0" xfId="0" applyFont="1" applyFill="1"/>
    <xf numFmtId="0" fontId="4" fillId="4" borderId="0" xfId="0" applyFont="1" applyFill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0" fillId="4" borderId="3" xfId="0" applyFill="1" applyBorder="1"/>
    <xf numFmtId="0" fontId="0" fillId="2" borderId="3" xfId="0" applyFill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10" fillId="6" borderId="8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13" fillId="6" borderId="8" xfId="1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3" fillId="7" borderId="0" xfId="0" applyFont="1" applyFill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55">
    <dxf>
      <fill>
        <patternFill>
          <bgColor rgb="FF74F4C3"/>
        </patternFill>
      </fill>
    </dxf>
    <dxf>
      <font>
        <color auto="1"/>
      </font>
      <fill>
        <patternFill>
          <bgColor rgb="FFFF829A"/>
        </patternFill>
      </fill>
    </dxf>
    <dxf>
      <fill>
        <patternFill patternType="solid">
          <bgColor rgb="FFFFAE68"/>
        </patternFill>
      </fill>
    </dxf>
    <dxf>
      <fill>
        <patternFill>
          <bgColor rgb="FF74F4C3"/>
        </patternFill>
      </fill>
    </dxf>
    <dxf>
      <fill>
        <patternFill>
          <bgColor rgb="FF74F4C3"/>
        </patternFill>
      </fill>
    </dxf>
    <dxf>
      <fill>
        <patternFill>
          <bgColor theme="0"/>
        </patternFill>
      </fill>
    </dxf>
    <dxf>
      <fill>
        <patternFill>
          <bgColor rgb="FF74F4C3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ill>
        <patternFill>
          <bgColor rgb="FF74F4C3"/>
        </patternFill>
      </fill>
    </dxf>
    <dxf>
      <font>
        <color auto="1"/>
      </font>
      <fill>
        <patternFill>
          <bgColor rgb="FFFF829A"/>
        </patternFill>
      </fill>
    </dxf>
    <dxf>
      <fill>
        <patternFill patternType="solid">
          <bgColor rgb="FFFFAE68"/>
        </patternFill>
      </fill>
    </dxf>
    <dxf>
      <fill>
        <patternFill>
          <bgColor theme="9" tint="0.79998168889431442"/>
        </patternFill>
      </fill>
    </dxf>
    <dxf>
      <fill>
        <patternFill>
          <bgColor rgb="FF74F4C3"/>
        </patternFill>
      </fill>
    </dxf>
    <dxf>
      <fill>
        <patternFill>
          <bgColor theme="0"/>
        </patternFill>
      </fill>
    </dxf>
    <dxf>
      <fill>
        <patternFill>
          <bgColor rgb="FF74F4C3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ill>
        <patternFill>
          <bgColor rgb="FF74F4C3"/>
        </patternFill>
      </fill>
    </dxf>
    <dxf>
      <font>
        <color auto="1"/>
      </font>
      <fill>
        <patternFill>
          <bgColor rgb="FFFF829A"/>
        </patternFill>
      </fill>
    </dxf>
    <dxf>
      <fill>
        <patternFill patternType="solid">
          <bgColor rgb="FFFFAE68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ill>
        <patternFill>
          <bgColor rgb="FF74F4C3"/>
        </patternFill>
      </fill>
    </dxf>
    <dxf>
      <font>
        <color auto="1"/>
      </font>
      <fill>
        <patternFill>
          <bgColor rgb="FFFF829A"/>
        </patternFill>
      </fill>
    </dxf>
    <dxf>
      <fill>
        <patternFill patternType="solid">
          <bgColor rgb="FFFFAE68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  <dxf>
      <font>
        <color auto="1"/>
      </font>
      <fill>
        <patternFill>
          <bgColor rgb="FFFDA1AC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E4D8"/>
      <color rgb="FFD6FFF1"/>
      <color rgb="FF74F4C3"/>
      <color rgb="FFFF829A"/>
      <color rgb="FFFFAE68"/>
      <color rgb="FFF63961"/>
      <color rgb="FFC0B19C"/>
      <color rgb="FFFDA1B0"/>
      <color rgb="FFCBBFAD"/>
      <color rgb="FFF3E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1909069</xdr:colOff>
      <xdr:row>2</xdr:row>
      <xdr:rowOff>633325</xdr:rowOff>
    </xdr:from>
    <xdr:to>
      <xdr:col>8</xdr:col>
      <xdr:colOff>5557388</xdr:colOff>
      <xdr:row>2</xdr:row>
      <xdr:rowOff>1538722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439486" y="1268325"/>
          <a:ext cx="3648319" cy="905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search.ecopsy.ru/hrmetrics?utm_source=selfscan&amp;utm_medium=excel" TargetMode="External"/><Relationship Id="rId1" Type="http://schemas.openxmlformats.org/officeDocument/2006/relationships/hyperlink" Target="https://www.ecopsy.ru/services/razvitie-hrsredy-/offers/kontseptsiya-effektivnoy-hrsluzhby/?utm_source=selfscan&amp;utm_medium=exce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39"/>
  <sheetViews>
    <sheetView tabSelected="1" topLeftCell="B1" zoomScale="85" zoomScaleNormal="85" workbookViewId="0">
      <selection activeCell="D7" sqref="D7"/>
    </sheetView>
  </sheetViews>
  <sheetFormatPr defaultRowHeight="15" x14ac:dyDescent="0.25"/>
  <cols>
    <col min="1" max="1" width="0" style="3" hidden="1" customWidth="1"/>
    <col min="2" max="2" width="3.140625" style="3" bestFit="1" customWidth="1"/>
    <col min="3" max="3" width="58.140625" style="3" customWidth="1"/>
    <col min="4" max="4" width="59.140625" style="3" bestFit="1" customWidth="1"/>
    <col min="5" max="5" width="20" style="3" hidden="1" customWidth="1"/>
    <col min="6" max="6" width="10.42578125" style="3" customWidth="1"/>
    <col min="7" max="7" width="19.5703125" style="3" bestFit="1" customWidth="1"/>
    <col min="8" max="8" width="9.140625" style="3" customWidth="1"/>
    <col min="9" max="9" width="101.140625" style="3" customWidth="1"/>
    <col min="10" max="10" width="4.28515625" style="3" hidden="1" customWidth="1"/>
    <col min="11" max="11" width="18.85546875" style="3" bestFit="1" customWidth="1"/>
    <col min="12" max="12" width="74.28515625" style="3" customWidth="1"/>
    <col min="13" max="13" width="61" style="3" customWidth="1"/>
    <col min="14" max="14" width="93" style="3" bestFit="1" customWidth="1"/>
    <col min="15" max="16384" width="9.140625" style="3"/>
  </cols>
  <sheetData>
    <row r="1" spans="1:14" ht="15.75" x14ac:dyDescent="0.3">
      <c r="A1" s="1"/>
      <c r="B1" s="1"/>
      <c r="C1" s="21"/>
      <c r="D1" s="21"/>
      <c r="E1" s="21"/>
      <c r="F1" s="21"/>
      <c r="G1" s="21"/>
      <c r="H1" s="21"/>
      <c r="I1" s="22"/>
      <c r="J1" s="2"/>
      <c r="K1" s="2"/>
      <c r="L1" s="2"/>
    </row>
    <row r="2" spans="1:14" ht="35.450000000000003" customHeight="1" x14ac:dyDescent="0.3">
      <c r="A2" s="6"/>
      <c r="B2" s="41"/>
      <c r="C2" s="59" t="s">
        <v>28</v>
      </c>
      <c r="D2" s="60"/>
      <c r="E2" s="60"/>
      <c r="F2" s="60"/>
      <c r="G2" s="60"/>
      <c r="H2" s="60"/>
      <c r="I2" s="61"/>
      <c r="J2" s="2"/>
      <c r="K2" s="2"/>
      <c r="L2" s="2"/>
    </row>
    <row r="3" spans="1:14" ht="163.5" customHeight="1" x14ac:dyDescent="0.3">
      <c r="A3" s="1"/>
      <c r="B3" s="34"/>
      <c r="C3" s="56" t="s">
        <v>29</v>
      </c>
      <c r="D3" s="57"/>
      <c r="E3" s="57"/>
      <c r="F3" s="57"/>
      <c r="G3" s="57"/>
      <c r="H3" s="57"/>
      <c r="I3" s="58"/>
      <c r="J3" s="4"/>
      <c r="K3" s="2"/>
      <c r="L3" s="2"/>
    </row>
    <row r="4" spans="1:14" ht="15.75" x14ac:dyDescent="0.3">
      <c r="A4" s="1"/>
      <c r="B4" s="1"/>
      <c r="C4" s="2"/>
      <c r="D4" s="17"/>
      <c r="E4" s="2"/>
      <c r="F4" s="2"/>
      <c r="G4" s="2"/>
      <c r="H4" s="2"/>
      <c r="I4" s="23"/>
      <c r="J4" s="2"/>
      <c r="K4" s="2"/>
      <c r="L4" s="2"/>
    </row>
    <row r="5" spans="1:14" ht="25.5" x14ac:dyDescent="0.3">
      <c r="A5" s="1"/>
      <c r="B5" s="6"/>
      <c r="C5" s="65" t="s">
        <v>21</v>
      </c>
      <c r="D5" s="66"/>
      <c r="E5" s="2"/>
      <c r="F5" s="2"/>
      <c r="G5" s="2"/>
      <c r="H5" s="2"/>
      <c r="I5" s="24" t="s">
        <v>31</v>
      </c>
      <c r="J5" s="2"/>
      <c r="K5" s="2"/>
      <c r="L5" s="2"/>
    </row>
    <row r="6" spans="1:14" ht="18.75" customHeight="1" x14ac:dyDescent="0.3">
      <c r="A6" s="1"/>
      <c r="B6" s="6"/>
      <c r="C6" s="65"/>
      <c r="D6" s="66"/>
      <c r="E6" s="2"/>
      <c r="F6" s="2"/>
      <c r="G6" s="2"/>
      <c r="H6" s="2"/>
      <c r="I6" s="25" t="s">
        <v>30</v>
      </c>
      <c r="J6" s="2"/>
      <c r="K6" s="2"/>
      <c r="L6" s="2"/>
    </row>
    <row r="7" spans="1:14" ht="15.75" x14ac:dyDescent="0.3">
      <c r="A7" s="1"/>
      <c r="B7" s="1"/>
      <c r="C7" s="2"/>
      <c r="D7" s="2"/>
      <c r="E7" s="2"/>
      <c r="F7" s="2"/>
      <c r="G7" s="2"/>
      <c r="H7" s="2"/>
      <c r="I7" s="23"/>
      <c r="J7" s="2"/>
      <c r="K7" s="2"/>
      <c r="L7" s="2"/>
    </row>
    <row r="8" spans="1:14" s="16" customFormat="1" ht="15.75" x14ac:dyDescent="0.3">
      <c r="A8" s="13"/>
      <c r="B8" s="19" t="s">
        <v>0</v>
      </c>
      <c r="C8" s="20" t="s">
        <v>1</v>
      </c>
      <c r="D8" s="20" t="s">
        <v>2</v>
      </c>
      <c r="E8" s="20" t="s">
        <v>3</v>
      </c>
      <c r="F8" s="20"/>
      <c r="G8" s="20" t="s">
        <v>4</v>
      </c>
      <c r="H8" s="20"/>
      <c r="I8" s="26" t="s">
        <v>5</v>
      </c>
      <c r="J8" s="14"/>
      <c r="K8" s="15"/>
      <c r="L8" s="15"/>
    </row>
    <row r="9" spans="1:14" ht="15.75" x14ac:dyDescent="0.3">
      <c r="A9" s="1"/>
      <c r="B9" s="7"/>
      <c r="C9" s="8"/>
      <c r="D9" s="8"/>
      <c r="E9" s="8"/>
      <c r="F9" s="8"/>
      <c r="G9" s="8"/>
      <c r="H9" s="8"/>
      <c r="I9" s="27"/>
      <c r="J9" s="5"/>
      <c r="K9" s="2"/>
      <c r="L9" s="2"/>
    </row>
    <row r="10" spans="1:14" ht="45" customHeight="1" x14ac:dyDescent="0.3">
      <c r="A10" s="18"/>
      <c r="B10" s="37">
        <v>1</v>
      </c>
      <c r="C10" s="32" t="s">
        <v>26</v>
      </c>
      <c r="D10" s="32" t="s">
        <v>18</v>
      </c>
      <c r="E10" s="10" t="b">
        <f>IF($D$5="До 500 сотрудников", VLOOKUP(C10, 'Рыночные значения'!$A$1:$D$8, 2, FALSE), IF($D$5="От 500 до 2000 сотрудников", VLOOKUP(C10, 'Рыночные значения'!$A$1:$D$8, 3, FALSE), IF($D$5="Более 2000 сотрудников", VLOOKUP(C10, 'Рыночные значения'!$A$1:$D$8, 4, FALSE))))</f>
        <v>0</v>
      </c>
      <c r="F10" s="10"/>
      <c r="G10" s="68"/>
      <c r="H10" s="11"/>
      <c r="I10" s="30" t="str">
        <f>IF(AND(G10&lt;&gt;"",D5=""),"Не выбрана численность персонала компании",IF(G10="","",IF(G10&gt;E10*1.3,"Существенное превышение бенчмарка — проведите аудит регламентов, обратите внимание на возможности автоматизации процессов",IF(G10&lt;E10*0.7,"Показатель ниже нормы — проверьте корректность и качество выполнения HR-процессов, масштабируйте успешные практики",IF(AND(G10&gt;=E10*0.9,G10&lt;=E10*1.1),"Показатель соответствует бенчмарку для сопоставимой численности",IF(AND(G10&gt;E10*1.1,G10&lt;=E10*1.3),"Небольшое превышение — точечно оптимизируйте процессы, проанализируйте нагрузку на HR","Небольшое отклонение — проверьте полноту и регулярность выполнения базовых HR-процессов, установите точки контроля"))))))</f>
        <v/>
      </c>
      <c r="J10" s="5">
        <f>IF(G10="",0,IF(OR(G10&gt;E10*1.3,G10&lt;E10*0.7),1,0))</f>
        <v>0</v>
      </c>
      <c r="K10" s="2"/>
      <c r="L10" s="2"/>
    </row>
    <row r="11" spans="1:14" ht="45" customHeight="1" x14ac:dyDescent="0.3">
      <c r="A11" s="18"/>
      <c r="B11" s="38">
        <v>2</v>
      </c>
      <c r="C11" s="33" t="s">
        <v>22</v>
      </c>
      <c r="D11" s="33" t="s">
        <v>6</v>
      </c>
      <c r="E11" s="10" t="b">
        <f>IF($D$5="До 500 сотрудников", VLOOKUP(C11, 'Рыночные значения'!$A$1:$D$8, 2, FALSE), IF($D$5="От 500 до 2000 сотрудников", VLOOKUP(C11, 'Рыночные значения'!$A$1:$D$8, 3, FALSE), IF($D$5="Более 2000 сотрудников", VLOOKUP(C11, 'Рыночные значения'!$A$1:$D$8, 4, FALSE))))</f>
        <v>0</v>
      </c>
      <c r="F11" s="10"/>
      <c r="G11" s="69"/>
      <c r="H11" s="11"/>
      <c r="I11" s="31" t="str">
        <f>IF(AND(G11&lt;&gt;"",D5=""),"Не выбрана численность персонала компании",IF(G11="","",IF(ABS(G11-E11)/E11&gt;0.3,"Существенное отклонение — проведите комплексный аудит системы оплаты и вознаграждений",IF(ABS(G11-E11)/E11&gt;0.1,"Небольшое отклонение — ведите регулярный мониторинг и при необходимости точечно корректируйте отдельные элементы системы оплаты и вознаграждений","Ваш показатель соответствует бенчмарку по компаниям с аналогичной численностью персонала"))))</f>
        <v/>
      </c>
      <c r="J11" s="5">
        <f>IF(G11="",0,IF(OR(G11&gt;E11*1.3,G11&lt;E11*0.7),1,0))</f>
        <v>0</v>
      </c>
      <c r="K11" s="2"/>
      <c r="L11" s="2"/>
    </row>
    <row r="12" spans="1:14" ht="45" customHeight="1" x14ac:dyDescent="0.3">
      <c r="A12" s="18"/>
      <c r="B12" s="38">
        <v>3</v>
      </c>
      <c r="C12" s="33" t="s">
        <v>23</v>
      </c>
      <c r="D12" s="33" t="s">
        <v>7</v>
      </c>
      <c r="E12" s="10" t="b">
        <f>IF($D$5="До 500 сотрудников", VLOOKUP(C12, 'Рыночные значения'!$A$1:$D$8, 2, FALSE), IF($D$5="От 500 до 2000 сотрудников", VLOOKUP(C12, 'Рыночные значения'!$A$1:$D$8, 3, FALSE), IF($D$5="Более 2000 сотрудников", VLOOKUP(C12, 'Рыночные значения'!$A$1:$D$8, 4, FALSE))))</f>
        <v>0</v>
      </c>
      <c r="F12" s="10"/>
      <c r="G12" s="69"/>
      <c r="H12" s="11"/>
      <c r="I12" s="31" t="str">
        <f>IF(AND(G12&lt;&gt;"",D5=""),"Не выбрана численность персонала компании",IF(G12="", "",IF(G12&gt;E12*1.3,"Существенное отклонение — проведите комплексный анализ затрат на персонал по статьям и оптимизируйте распределение бюджета",IF(G12&lt;E12*0.7,"Существенное отклонение — оцените структуру расходов и выявите точки для оптимизации бюджета", IF(AND(G12&gt;=E12*0.9,G12&lt;=E12*1.1),"Ваш показатель соответствует бенчмарку по компаниям с аналогичной численностью персонала",IF(AND(G12&gt;E12*1.1,G12&lt;=E12*1.3),"Небольшое отклонение — сосредоточьтесь на ключевых статьях HR-бюджета и внесите точечные корректировки", "Небольшое отклонение — проанализируйте распределение затрат по статьям и при необходимости скорректируйте отдельные позиции" ))))))</f>
        <v/>
      </c>
      <c r="J12" s="5">
        <f>IF(G12="",0,IF(OR(G12&gt;E12*1.3,G12&lt;E12*0.7),1,0))</f>
        <v>0</v>
      </c>
      <c r="K12" s="2"/>
      <c r="L12" s="2"/>
    </row>
    <row r="13" spans="1:14" ht="45" customHeight="1" x14ac:dyDescent="0.3">
      <c r="A13" s="18"/>
      <c r="B13" s="38">
        <v>4</v>
      </c>
      <c r="C13" s="33" t="s">
        <v>27</v>
      </c>
      <c r="D13" s="33" t="s">
        <v>8</v>
      </c>
      <c r="E13" s="10" t="b">
        <f>IF($D$5="До 500 сотрудников", VLOOKUP(C13, 'Рыночные значения'!$A$1:$D$8, 2, FALSE), IF($D$5="От 500 до 2000 сотрудников", VLOOKUP(C13, 'Рыночные значения'!$A$1:$D$8, 3, FALSE), IF($D$5="Более 2000 сотрудников", VLOOKUP(C13, 'Рыночные значения'!$A$1:$D$8, 4, FALSE))))</f>
        <v>0</v>
      </c>
      <c r="F13" s="10"/>
      <c r="G13" s="69"/>
      <c r="H13" s="11"/>
      <c r="I13" s="31" t="str">
        <f>IF(AND(G13&lt;&gt;"",D5=""),"Не выбрана численность персонала компании",IF(G13="","",IF(G13&gt;E13*1.3,"Существенная перегрузка рекрутеров — перераспределите задачи и оптимизируйте нагрузку",IF(G13&lt;E13*0.7,"Недостаточная загрузка рекрутеров — проанализируйте процесс и перераспределите задачи",IF(AND(G13&gt;=E13*0.9,G13&lt;=E13*1.1),"Загрузка рекрутеров соответствует бенчмарку", IF(AND(G13&gt;E13*1.1,G13&lt;=E13*1.3),"Небольшое превышение — уделите внимание равномерному распределению задач","Небольшая недогрузка — проследите за равномерным распределением задач"))))))</f>
        <v/>
      </c>
      <c r="J13" s="5">
        <f>IF(G13="",0,IF(OR(G13&gt;E13*1.3,G13&lt;E13*0.7),1,0))</f>
        <v>0</v>
      </c>
      <c r="K13" s="2"/>
      <c r="L13" s="2"/>
    </row>
    <row r="14" spans="1:14" ht="45" customHeight="1" x14ac:dyDescent="0.3">
      <c r="A14" s="18"/>
      <c r="B14" s="38">
        <v>5</v>
      </c>
      <c r="C14" s="33" t="s">
        <v>24</v>
      </c>
      <c r="D14" s="33" t="s">
        <v>10</v>
      </c>
      <c r="E14" s="10" t="b">
        <f>IF($D$5="До 500 сотрудников", VLOOKUP(C14, 'Рыночные значения'!$A$1:$D$8, 2, FALSE), IF($D$5="От 500 до 2000 сотрудников", VLOOKUP(C14, 'Рыночные значения'!$A$1:$D$8, 3, FALSE), IF($D$5="Более 2000 сотрудников", VLOOKUP(C14, 'Рыночные значения'!$A$1:$D$8, 4, FALSE))))</f>
        <v>0</v>
      </c>
      <c r="F14" s="10"/>
      <c r="G14" s="69"/>
      <c r="H14" s="11"/>
      <c r="I14" s="31" t="str">
        <f>IF(AND(G14&lt;&gt;"",D5=""),"Не выбрана численность персонала компании",IF(G14="", "",IF(G14&gt;E14,"Охват обучения превышает бенчмарк — продолжайте развивать систему и оцените дополнительные метрики эффективности",IF(AND(G14&gt;=E14*0.9,G14&lt;=E14*1.1),"Охват обучения соответствует бенчмарку для компаний сопоставимой численности","Отклонение от бенчмарка — оцените потребности и эффективность программ обучения и развития персонала"))))</f>
        <v/>
      </c>
      <c r="J14" s="5">
        <f>IF(G14="", 0, IF(G14&lt;E14*0.7, 1, 0))</f>
        <v>0</v>
      </c>
      <c r="K14" s="2"/>
      <c r="L14" s="2"/>
      <c r="N14" s="3">
        <v>1</v>
      </c>
    </row>
    <row r="15" spans="1:14" ht="45" customHeight="1" x14ac:dyDescent="0.3">
      <c r="A15" s="18"/>
      <c r="B15" s="38">
        <v>6</v>
      </c>
      <c r="C15" s="33" t="s">
        <v>25</v>
      </c>
      <c r="D15" s="33" t="s">
        <v>9</v>
      </c>
      <c r="E15" s="10" t="b">
        <f>IF($D$5="До 500 сотрудников", VLOOKUP(C15, 'Рыночные значения'!$A$1:$D$8, 2, FALSE), IF($D$5="От 500 до 2000 сотрудников", VLOOKUP(C15, 'Рыночные значения'!$A$1:$D$8, 3, FALSE), IF($D$5="Более 2000 сотрудников", VLOOKUP(C15, 'Рыночные значения'!$A$1:$D$8, 4, FALSE))))</f>
        <v>0</v>
      </c>
      <c r="F15" s="10"/>
      <c r="G15" s="69"/>
      <c r="H15" s="11"/>
      <c r="I15" s="31" t="str">
        <f>IF(AND(G15&lt;&gt;"",D5=""),"Не выбрана численность персонала компании",IF(G15="", "",IF(AND(G15&gt;=E15*0.9, G15&lt;=E15*1.1),"Ваш показатель соответствует бенчмарку по компаниям с аналогичной численностью персонала",IF(G15&lt;E15,"Текучесть ниже бенчмарка — поддерживайте и масштабируйте программы удержания","Текучесть выше бенчмарка — комплексно проанализируйте систему удержания персонала"))))</f>
        <v/>
      </c>
      <c r="J15" s="5">
        <f>IF(G15="", 0, IF(G15&gt;E15*0.7, 1, 0))</f>
        <v>0</v>
      </c>
      <c r="K15" s="2"/>
      <c r="L15" s="2"/>
    </row>
    <row r="16" spans="1:14" ht="45" customHeight="1" x14ac:dyDescent="0.3">
      <c r="A16" s="18"/>
      <c r="B16" s="38">
        <v>7</v>
      </c>
      <c r="C16" s="33" t="s">
        <v>32</v>
      </c>
      <c r="D16" s="33" t="s">
        <v>11</v>
      </c>
      <c r="E16" s="10" t="b">
        <f>IF($D$5="До 500 сотрудников", VLOOKUP(C16, 'Рыночные значения'!$A$1:$D$8, 2, FALSE), IF($D$5="От 500 до 2000 сотрудников", VLOOKUP(C16, 'Рыночные значения'!$A$1:$D$8, 3, FALSE), IF($D$5="Более 2000 сотрудников", VLOOKUP(C16, 'Рыночные значения'!$A$1:$D$8, 4, FALSE))))</f>
        <v>0</v>
      </c>
      <c r="F16" s="10"/>
      <c r="G16" s="67"/>
      <c r="H16" s="11"/>
      <c r="I16" s="31" t="str">
        <f>IF(AND(G16&lt;&gt;"",D5=""),"Не выбрана численность персонала компании",IF(G16="","",IF(G16&gt;E16*1.3,"Рекомендуется проанализировать эффективность кадрового резерва и систему управления карьерным развитием",IF(G16&lt;E16*0.7,"Обратите внимание на кадровую защищенность",IF(AND(G16&gt;=E16*0.9,G16&lt;=E16*1.1),"Ваш показатель соответствует бенчмарку по компаниям с аналогичной численностью персонала",IF(AND(G16&gt;E16*1.1,G16&lt;=E16*1.3),"Рекомендуется обратить внимание на эффективность системы кадрового резерва и карьерного развития","Рекомендуется обратить внимание на кадровую защищенность"))))))</f>
        <v/>
      </c>
      <c r="J16" s="5">
        <f>IF(G16="",0,IF(OR(G16&gt;E16*1.3,G16&lt;E16*0.7),1,0))</f>
        <v>0</v>
      </c>
      <c r="K16" s="2"/>
      <c r="L16" s="2"/>
    </row>
    <row r="17" spans="1:12" ht="45.75" customHeight="1" x14ac:dyDescent="0.3">
      <c r="A17" s="18"/>
      <c r="B17" s="36">
        <v>8</v>
      </c>
      <c r="C17" s="33" t="s">
        <v>33</v>
      </c>
      <c r="D17" s="9" t="s">
        <v>34</v>
      </c>
      <c r="E17" s="10" t="b">
        <f>IF($D$5="До 500 сотрудников", VLOOKUP(C17, 'Рыночные значения'!$A$1:$D$9, 2, FALSE), IF($D$5="От 500 до 2000 сотрудников", VLOOKUP(C17, 'Рыночные значения'!$A$1:$D$9, 3, FALSE), IF($D$5="Более 2000 сотрудников", VLOOKUP(C17, 'Рыночные значения'!$A$1:$D$9, 4, FALSE))))</f>
        <v>0</v>
      </c>
      <c r="F17" s="10"/>
      <c r="G17" s="67"/>
      <c r="H17" s="11"/>
      <c r="I17" s="28" t="str">
        <f>IF(AND(G17&lt;&gt;"",D5=""),"Не выбрана численность персонала компании", IF(G17="","", IF(G17&gt;E17*1.3, "Высокий процент закрытия вакансий внутренними кандидатами – проверьте баланс внутренних и внешних источников подбора", IF(G17&lt;E17*0.7, "Низкая доля внутренних назначений – укрепите систему преемственности и развития карьеры", IF(AND(G17&gt;=E17*0.9,G17&lt;=E17*1.1), "Ваш показатель соответствует бенчмарку по компаниям с аналогичной численностью персонала",IF(AND(G17&gt;E17*1.1,G17&lt;=E17*1.3),"Небольшое превышение бенчмарка – проанализируйте процесс внешнего подбора","Небольшое отклонение от бенчмарка - обратите внимание на развитие внутренних кадров и карьерные треки"))))))</f>
        <v/>
      </c>
      <c r="J17" s="5">
        <f>IF(G17="",0,IF(OR(G17&gt;E17*1.3,G17&lt;E17*0.7),1,0))</f>
        <v>0</v>
      </c>
      <c r="K17" s="2"/>
      <c r="L17" s="2"/>
    </row>
    <row r="18" spans="1:12" ht="12.75" customHeight="1" x14ac:dyDescent="0.3">
      <c r="A18" s="1"/>
      <c r="B18" s="35"/>
      <c r="C18" s="12"/>
      <c r="D18" s="12"/>
      <c r="E18" s="12"/>
      <c r="F18" s="12"/>
      <c r="G18" s="12"/>
      <c r="H18" s="12"/>
      <c r="I18" s="29"/>
      <c r="J18" s="5">
        <f>IF(G18="",0,IF(OR(G18&gt;E18*1.3,G18&lt;E18*0.7),1,0))</f>
        <v>0</v>
      </c>
      <c r="K18" s="2"/>
      <c r="L18" s="2"/>
    </row>
    <row r="19" spans="1:12" ht="9" customHeight="1" x14ac:dyDescent="0.3">
      <c r="A19" s="1"/>
      <c r="B19" s="35"/>
      <c r="C19" s="12"/>
      <c r="D19" s="12"/>
      <c r="E19" s="12"/>
      <c r="F19" s="12"/>
      <c r="G19" s="12"/>
      <c r="H19" s="12"/>
      <c r="I19" s="29"/>
      <c r="J19" s="2"/>
      <c r="K19" s="2"/>
      <c r="L19" s="2"/>
    </row>
    <row r="20" spans="1:12" ht="32.25" customHeight="1" x14ac:dyDescent="0.3">
      <c r="A20" s="1"/>
      <c r="B20" s="40"/>
      <c r="C20" s="62" t="s">
        <v>35</v>
      </c>
      <c r="D20" s="63"/>
      <c r="E20" s="63"/>
      <c r="F20" s="63"/>
      <c r="G20" s="63"/>
      <c r="H20" s="63"/>
      <c r="I20" s="64"/>
      <c r="J20" s="2"/>
      <c r="K20" s="2"/>
      <c r="L20" s="2"/>
    </row>
    <row r="21" spans="1:12" ht="15.75" hidden="1" x14ac:dyDescent="0.3">
      <c r="A21" s="1"/>
      <c r="B21" s="35"/>
      <c r="C21" s="53" t="s">
        <v>20</v>
      </c>
      <c r="D21" s="54"/>
      <c r="E21" s="54"/>
      <c r="F21" s="54"/>
      <c r="G21" s="54"/>
      <c r="H21" s="54"/>
      <c r="I21" s="55"/>
      <c r="J21" s="2"/>
      <c r="K21" s="2"/>
      <c r="L21" s="2"/>
    </row>
    <row r="22" spans="1:12" ht="33.950000000000003" customHeight="1" x14ac:dyDescent="0.3">
      <c r="A22" s="39"/>
      <c r="B22" s="49"/>
      <c r="C22" s="52" t="s">
        <v>19</v>
      </c>
      <c r="D22" s="50"/>
      <c r="E22" s="50"/>
      <c r="F22" s="50"/>
      <c r="G22" s="50"/>
      <c r="H22" s="50"/>
      <c r="I22" s="51"/>
      <c r="J22" s="2"/>
      <c r="K22" s="2"/>
      <c r="L22" s="2"/>
    </row>
    <row r="23" spans="1:12" ht="15.75" x14ac:dyDescent="0.3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32.25" customHeight="1" x14ac:dyDescent="0.3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33.950000000000003" customHeight="1" x14ac:dyDescent="0.3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x14ac:dyDescent="0.3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3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3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3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x14ac:dyDescent="0.3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3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x14ac:dyDescent="0.3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3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3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3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3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selectLockedCells="1" autoFilter="0"/>
  <mergeCells count="6">
    <mergeCell ref="C21:I21"/>
    <mergeCell ref="C3:I3"/>
    <mergeCell ref="C2:I2"/>
    <mergeCell ref="C20:I20"/>
    <mergeCell ref="C5:C6"/>
    <mergeCell ref="D5:D6"/>
  </mergeCells>
  <conditionalFormatting sqref="H10:H13">
    <cfRule type="expression" dxfId="10" priority="28">
      <formula>AND(H10&lt;&gt;"",ABS(H10-#REF!)/#REF! &gt; 0.1, ABS(H10-#REF!)/#REF! &lt;= 0.3)</formula>
    </cfRule>
    <cfRule type="expression" dxfId="9" priority="29">
      <formula>AND(H10&lt;&gt;"",ABS(H10-#REF!)/#REF! &gt; 0.3)</formula>
    </cfRule>
  </conditionalFormatting>
  <conditionalFormatting sqref="G17">
    <cfRule type="expression" dxfId="8" priority="30">
      <formula>AND(G17&lt;&gt;"",ABS(G17-E17)/E17 &gt; 0.1, ABS(G17-E17)/E17 &lt;= 0.3)</formula>
    </cfRule>
    <cfRule type="expression" dxfId="7" priority="31">
      <formula>AND(G17&lt;&gt;"",ABS(G17-E17)/E17 &gt; 0.3)</formula>
    </cfRule>
  </conditionalFormatting>
  <conditionalFormatting sqref="G14:G15">
    <cfRule type="expression" dxfId="6" priority="9">
      <formula>AND(G14&lt;&gt;"", ABS(G14-E14)/E14 &lt;= 0.1)</formula>
    </cfRule>
  </conditionalFormatting>
  <conditionalFormatting sqref="G15">
    <cfRule type="expression" dxfId="5" priority="2">
      <formula>$I$15="Не выбрана численность персонала компании"</formula>
    </cfRule>
    <cfRule type="expression" dxfId="4" priority="8">
      <formula>AND(G15&lt;&gt;"",G15&lt;E15)</formula>
    </cfRule>
  </conditionalFormatting>
  <conditionalFormatting sqref="G14">
    <cfRule type="expression" dxfId="3" priority="5">
      <formula>AND(G14&lt;&gt;"",G14&gt;E14)</formula>
    </cfRule>
  </conditionalFormatting>
  <conditionalFormatting sqref="G10:G17">
    <cfRule type="expression" dxfId="2" priority="10">
      <formula>AND(G10&lt;&gt;"",ABS(G10-E10)/E10 &gt; 0.1, ABS(G10-E10)/E10 &lt;= 0.3)</formula>
    </cfRule>
    <cfRule type="expression" dxfId="1" priority="11">
      <formula>AND(G10&lt;&gt;"",ABS(G10-E10)/E10 &gt; 0.3)</formula>
    </cfRule>
  </conditionalFormatting>
  <conditionalFormatting sqref="G10:G13 G16:G17">
    <cfRule type="expression" dxfId="0" priority="1">
      <formula>AND(G10&lt;&gt;"",ABS(G10-E10)/E10 &lt;=0.1)</formula>
    </cfRule>
  </conditionalFormatting>
  <dataValidations count="2">
    <dataValidation type="list" allowBlank="1" showInputMessage="1" showErrorMessage="1" sqref="P3" xr:uid="{00000000-0002-0000-0000-000000000000}">
      <formula1>"Малая компания, Средняя компания, Крупная компания"</formula1>
    </dataValidation>
    <dataValidation type="list" allowBlank="1" showInputMessage="1" showErrorMessage="1" sqref="D5" xr:uid="{00000000-0002-0000-0000-000001000000}">
      <formula1>"До 500 сотрудников, От 500 до 2000 сотрудников, Более 2000 сотрудников"</formula1>
    </dataValidation>
  </dataValidations>
  <hyperlinks>
    <hyperlink ref="C22" r:id="rId1" xr:uid="{00000000-0004-0000-0000-000000000000}"/>
    <hyperlink ref="I6" r:id="rId2" display="Узнать результаты исследования " xr:uid="{00000000-0004-0000-0000-000001000000}"/>
  </hyperlinks>
  <pageMargins left="0.7" right="0.7" top="0.75" bottom="0.75" header="0.3" footer="0.3"/>
  <pageSetup paperSize="9" scale="5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9"/>
  <sheetViews>
    <sheetView zoomScale="130" zoomScaleNormal="130" workbookViewId="0">
      <selection activeCell="B19" sqref="B19"/>
    </sheetView>
  </sheetViews>
  <sheetFormatPr defaultRowHeight="15" x14ac:dyDescent="0.25"/>
  <cols>
    <col min="1" max="1" width="36.28515625" customWidth="1"/>
    <col min="2" max="2" width="16.42578125" bestFit="1" customWidth="1"/>
    <col min="3" max="4" width="18.28515625" bestFit="1" customWidth="1"/>
  </cols>
  <sheetData>
    <row r="1" spans="1:5" x14ac:dyDescent="0.25">
      <c r="A1" s="42" t="s">
        <v>12</v>
      </c>
      <c r="B1" s="43" t="s">
        <v>16</v>
      </c>
      <c r="C1" s="43" t="s">
        <v>15</v>
      </c>
      <c r="D1" s="43" t="s">
        <v>17</v>
      </c>
      <c r="E1" s="44"/>
    </row>
    <row r="2" spans="1:5" ht="30" x14ac:dyDescent="0.25">
      <c r="A2" s="45" t="s">
        <v>26</v>
      </c>
      <c r="B2" s="46">
        <v>41.169014084507047</v>
      </c>
      <c r="C2" s="47">
        <v>50</v>
      </c>
      <c r="D2" s="47">
        <v>69.997113997113999</v>
      </c>
      <c r="E2" s="48" t="s">
        <v>14</v>
      </c>
    </row>
    <row r="3" spans="1:5" ht="30" x14ac:dyDescent="0.25">
      <c r="A3" s="45" t="s">
        <v>22</v>
      </c>
      <c r="B3" s="47">
        <v>11.566101165749993</v>
      </c>
      <c r="C3" s="47">
        <v>18.662579627005591</v>
      </c>
      <c r="D3" s="47">
        <v>15.586783673643742</v>
      </c>
      <c r="E3" s="48" t="s">
        <v>14</v>
      </c>
    </row>
    <row r="4" spans="1:5" ht="30" x14ac:dyDescent="0.25">
      <c r="A4" s="45" t="s">
        <v>23</v>
      </c>
      <c r="B4" s="47">
        <v>0.33607826576576577</v>
      </c>
      <c r="C4" s="47">
        <v>0.64943894615158526</v>
      </c>
      <c r="D4" s="47">
        <v>0.26245191587842098</v>
      </c>
      <c r="E4" s="48" t="s">
        <v>14</v>
      </c>
    </row>
    <row r="5" spans="1:5" ht="30" x14ac:dyDescent="0.25">
      <c r="A5" s="45" t="s">
        <v>27</v>
      </c>
      <c r="B5" s="47">
        <v>46.951587301587303</v>
      </c>
      <c r="C5" s="47">
        <v>58.540783535636479</v>
      </c>
      <c r="D5" s="47">
        <v>127.24338217338217</v>
      </c>
      <c r="E5" s="48" t="s">
        <v>13</v>
      </c>
    </row>
    <row r="6" spans="1:5" x14ac:dyDescent="0.25">
      <c r="A6" s="45" t="s">
        <v>24</v>
      </c>
      <c r="B6" s="47">
        <v>25.67250372578242</v>
      </c>
      <c r="C6" s="47">
        <v>62.83085455003782</v>
      </c>
      <c r="D6" s="47">
        <v>63.658712251880999</v>
      </c>
      <c r="E6" s="48" t="s">
        <v>14</v>
      </c>
    </row>
    <row r="7" spans="1:5" x14ac:dyDescent="0.25">
      <c r="A7" s="45" t="s">
        <v>25</v>
      </c>
      <c r="B7" s="47">
        <v>32.8125</v>
      </c>
      <c r="C7" s="47">
        <v>29.51610642855713</v>
      </c>
      <c r="D7" s="47">
        <v>25.982631965536122</v>
      </c>
      <c r="E7" s="48" t="s">
        <v>14</v>
      </c>
    </row>
    <row r="8" spans="1:5" ht="45" x14ac:dyDescent="0.25">
      <c r="A8" s="45" t="s">
        <v>32</v>
      </c>
      <c r="B8" s="47">
        <v>9.9999999999999995E-8</v>
      </c>
      <c r="C8" s="47">
        <v>1.6385177716158308</v>
      </c>
      <c r="D8" s="47">
        <v>1.5921409214092141</v>
      </c>
      <c r="E8" s="48" t="s">
        <v>14</v>
      </c>
    </row>
    <row r="9" spans="1:5" ht="30" x14ac:dyDescent="0.25">
      <c r="A9" s="45" t="s">
        <v>33</v>
      </c>
      <c r="B9" s="47">
        <v>21.428571428571427</v>
      </c>
      <c r="C9" s="47">
        <v>41.418439716312058</v>
      </c>
      <c r="D9" s="47">
        <v>30.599474792789337</v>
      </c>
      <c r="E9" s="48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Чек-лист</vt:lpstr>
      <vt:lpstr>Рыночные значения</vt:lpstr>
      <vt:lpstr>'Чек-лист'!Область_печати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 Кери</dc:creator>
  <cp:lastModifiedBy>Bu Ki</cp:lastModifiedBy>
  <cp:lastPrinted>2024-08-01T13:45:05Z</cp:lastPrinted>
  <dcterms:created xsi:type="dcterms:W3CDTF">2024-07-31T11:56:41Z</dcterms:created>
  <dcterms:modified xsi:type="dcterms:W3CDTF">2025-08-01T05:43:11Z</dcterms:modified>
</cp:coreProperties>
</file>